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/>
  <bookViews>
    <workbookView xWindow="-15" yWindow="3885" windowWidth="19230" windowHeight="3810" tabRatio="1000"/>
  </bookViews>
  <sheets>
    <sheet name="POKYNY" sheetId="45" r:id="rId1"/>
    <sheet name="Titul" sheetId="38" r:id="rId2"/>
    <sheet name="SW NSS-A" sheetId="4" r:id="rId3"/>
    <sheet name="SW NSS-B+C" sheetId="40" r:id="rId4"/>
    <sheet name="Zápis stavba NSS-A" sheetId="6" r:id="rId5"/>
    <sheet name="Zápis stavba NSS-B+C" sheetId="41" r:id="rId6"/>
    <sheet name="Stavba NSS-A" sheetId="7" r:id="rId7"/>
    <sheet name="Stavba NSS-B+C" sheetId="42" r:id="rId8"/>
    <sheet name="Jízda NSS-A" sheetId="18" r:id="rId9"/>
    <sheet name="Jízda NSS-B+C" sheetId="43" r:id="rId10"/>
    <sheet name="NSS-A" sheetId="39" r:id="rId11"/>
    <sheet name="NSS-B+C" sheetId="44" r:id="rId12"/>
  </sheets>
  <definedNames>
    <definedName name="_xlnm._FilterDatabase" localSheetId="2" hidden="1">'SW NSS-A'!$A$6:$O$21</definedName>
    <definedName name="_xlnm._FilterDatabase" localSheetId="3" hidden="1">'SW NSS-B+C'!$A$6:$O$21</definedName>
    <definedName name="bb" localSheetId="9">#REF!</definedName>
    <definedName name="bb" localSheetId="11">#REF!</definedName>
    <definedName name="bb" localSheetId="7">#REF!</definedName>
    <definedName name="bb" localSheetId="3">#REF!</definedName>
    <definedName name="bb" localSheetId="5">#REF!</definedName>
    <definedName name="bb">#REF!</definedName>
    <definedName name="bvbcv">#REF!</definedName>
    <definedName name="d" localSheetId="9">#REF!</definedName>
    <definedName name="d" localSheetId="10">#REF!</definedName>
    <definedName name="d" localSheetId="11">#REF!</definedName>
    <definedName name="d" localSheetId="7">#REF!</definedName>
    <definedName name="d" localSheetId="3">#REF!</definedName>
    <definedName name="d" localSheetId="5">#REF!</definedName>
    <definedName name="d">#REF!</definedName>
    <definedName name="dd" localSheetId="9">#REF!</definedName>
    <definedName name="dd" localSheetId="10">#REF!</definedName>
    <definedName name="dd" localSheetId="11">#REF!</definedName>
    <definedName name="dd" localSheetId="7">#REF!</definedName>
    <definedName name="dd" localSheetId="3">#REF!</definedName>
    <definedName name="dd" localSheetId="5">#REF!</definedName>
    <definedName name="dd">#REF!</definedName>
    <definedName name="ddd" localSheetId="9">#REF!</definedName>
    <definedName name="ddd" localSheetId="10">#REF!</definedName>
    <definedName name="ddd" localSheetId="11">#REF!</definedName>
    <definedName name="ddd" localSheetId="7">#REF!</definedName>
    <definedName name="ddd" localSheetId="3">#REF!</definedName>
    <definedName name="ddd" localSheetId="5">#REF!</definedName>
    <definedName name="ddd">#REF!</definedName>
    <definedName name="dddddd" localSheetId="9">#REF!</definedName>
    <definedName name="dddddd" localSheetId="10">#REF!</definedName>
    <definedName name="dddddd" localSheetId="11">#REF!</definedName>
    <definedName name="dddddd" localSheetId="7">#REF!</definedName>
    <definedName name="dddddd" localSheetId="3">#REF!</definedName>
    <definedName name="dddddd" localSheetId="5">#REF!</definedName>
    <definedName name="dddddd">#REF!</definedName>
    <definedName name="Excel_BuiltIn_Print_Area_10" localSheetId="9">#REF!</definedName>
    <definedName name="Excel_BuiltIn_Print_Area_10" localSheetId="10">#REF!</definedName>
    <definedName name="Excel_BuiltIn_Print_Area_10" localSheetId="11">#REF!</definedName>
    <definedName name="Excel_BuiltIn_Print_Area_10" localSheetId="7">#REF!</definedName>
    <definedName name="Excel_BuiltIn_Print_Area_10" localSheetId="3">#REF!</definedName>
    <definedName name="Excel_BuiltIn_Print_Area_10" localSheetId="5">#REF!</definedName>
    <definedName name="Excel_BuiltIn_Print_Area_10">#REF!</definedName>
    <definedName name="Excel_BuiltIn_Print_Area_12" localSheetId="9">#REF!</definedName>
    <definedName name="Excel_BuiltIn_Print_Area_12" localSheetId="10">#REF!</definedName>
    <definedName name="Excel_BuiltIn_Print_Area_12" localSheetId="11">#REF!</definedName>
    <definedName name="Excel_BuiltIn_Print_Area_12" localSheetId="7">#REF!</definedName>
    <definedName name="Excel_BuiltIn_Print_Area_12" localSheetId="3">#REF!</definedName>
    <definedName name="Excel_BuiltIn_Print_Area_12" localSheetId="5">#REF!</definedName>
    <definedName name="Excel_BuiltIn_Print_Area_12">#REF!</definedName>
    <definedName name="Excel_BuiltIn_Print_Area_14" localSheetId="9">#REF!</definedName>
    <definedName name="Excel_BuiltIn_Print_Area_14" localSheetId="10">#REF!</definedName>
    <definedName name="Excel_BuiltIn_Print_Area_14" localSheetId="11">#REF!</definedName>
    <definedName name="Excel_BuiltIn_Print_Area_14" localSheetId="7">#REF!</definedName>
    <definedName name="Excel_BuiltIn_Print_Area_14" localSheetId="3">#REF!</definedName>
    <definedName name="Excel_BuiltIn_Print_Area_14" localSheetId="5">#REF!</definedName>
    <definedName name="Excel_BuiltIn_Print_Area_14">#REF!</definedName>
    <definedName name="Excel_BuiltIn_Print_Area_16" localSheetId="9">#REF!</definedName>
    <definedName name="Excel_BuiltIn_Print_Area_16" localSheetId="10">#REF!</definedName>
    <definedName name="Excel_BuiltIn_Print_Area_16" localSheetId="11">#REF!</definedName>
    <definedName name="Excel_BuiltIn_Print_Area_16" localSheetId="7">#REF!</definedName>
    <definedName name="Excel_BuiltIn_Print_Area_16" localSheetId="3">#REF!</definedName>
    <definedName name="Excel_BuiltIn_Print_Area_16" localSheetId="5">#REF!</definedName>
    <definedName name="Excel_BuiltIn_Print_Area_16">#REF!</definedName>
    <definedName name="Excel_builtIn_Print_Area_17" localSheetId="9">#REF!</definedName>
    <definedName name="Excel_builtIn_Print_Area_17" localSheetId="10">#REF!</definedName>
    <definedName name="Excel_builtIn_Print_Area_17" localSheetId="11">#REF!</definedName>
    <definedName name="Excel_builtIn_Print_Area_17" localSheetId="7">#REF!</definedName>
    <definedName name="Excel_builtIn_Print_Area_17" localSheetId="3">#REF!</definedName>
    <definedName name="Excel_builtIn_Print_Area_17" localSheetId="5">#REF!</definedName>
    <definedName name="Excel_builtIn_Print_Area_17">#REF!</definedName>
    <definedName name="Excel_BuiltIn_Print_Area_3" localSheetId="9">#REF!</definedName>
    <definedName name="Excel_BuiltIn_Print_Area_3" localSheetId="10">#REF!</definedName>
    <definedName name="Excel_BuiltIn_Print_Area_3" localSheetId="11">#REF!</definedName>
    <definedName name="Excel_BuiltIn_Print_Area_3" localSheetId="7">#REF!</definedName>
    <definedName name="Excel_BuiltIn_Print_Area_3" localSheetId="3">#REF!</definedName>
    <definedName name="Excel_BuiltIn_Print_Area_3" localSheetId="5">#REF!</definedName>
    <definedName name="Excel_BuiltIn_Print_Area_3">#REF!</definedName>
    <definedName name="Excel_BuiltIn_Print_Area_4" localSheetId="9">#REF!</definedName>
    <definedName name="Excel_BuiltIn_Print_Area_4" localSheetId="10">#REF!</definedName>
    <definedName name="Excel_BuiltIn_Print_Area_4" localSheetId="11">#REF!</definedName>
    <definedName name="Excel_BuiltIn_Print_Area_4" localSheetId="7">#REF!</definedName>
    <definedName name="Excel_BuiltIn_Print_Area_4" localSheetId="3">#REF!</definedName>
    <definedName name="Excel_BuiltIn_Print_Area_4" localSheetId="5">#REF!</definedName>
    <definedName name="Excel_BuiltIn_Print_Area_4">#REF!</definedName>
    <definedName name="Excel_BuiltIn_Print_Area_5" localSheetId="9">#REF!</definedName>
    <definedName name="Excel_BuiltIn_Print_Area_5" localSheetId="10">#REF!</definedName>
    <definedName name="Excel_BuiltIn_Print_Area_5" localSheetId="11">#REF!</definedName>
    <definedName name="Excel_BuiltIn_Print_Area_5" localSheetId="7">#REF!</definedName>
    <definedName name="Excel_BuiltIn_Print_Area_5" localSheetId="3">#REF!</definedName>
    <definedName name="Excel_BuiltIn_Print_Area_5" localSheetId="5">#REF!</definedName>
    <definedName name="Excel_BuiltIn_Print_Area_5">#REF!</definedName>
    <definedName name="Excel_BuiltIn_Print_Area_8" localSheetId="9">#REF!</definedName>
    <definedName name="Excel_BuiltIn_Print_Area_8" localSheetId="10">#REF!</definedName>
    <definedName name="Excel_BuiltIn_Print_Area_8" localSheetId="11">#REF!</definedName>
    <definedName name="Excel_BuiltIn_Print_Area_8" localSheetId="7">#REF!</definedName>
    <definedName name="Excel_BuiltIn_Print_Area_8" localSheetId="3">#REF!</definedName>
    <definedName name="Excel_BuiltIn_Print_Area_8" localSheetId="5">#REF!</definedName>
    <definedName name="Excel_BuiltIn_Print_Area_8">#REF!</definedName>
    <definedName name="Excel_BuiltIn_Print_Area_9" localSheetId="9">#REF!</definedName>
    <definedName name="Excel_BuiltIn_Print_Area_9" localSheetId="10">#REF!</definedName>
    <definedName name="Excel_BuiltIn_Print_Area_9" localSheetId="11">#REF!</definedName>
    <definedName name="Excel_BuiltIn_Print_Area_9" localSheetId="7">#REF!</definedName>
    <definedName name="Excel_BuiltIn_Print_Area_9" localSheetId="3">#REF!</definedName>
    <definedName name="Excel_BuiltIn_Print_Area_9" localSheetId="5">#REF!</definedName>
    <definedName name="Excel_BuiltIn_Print_Area_9">#REF!</definedName>
    <definedName name="ff" localSheetId="9">#REF!</definedName>
    <definedName name="ff" localSheetId="10">#REF!</definedName>
    <definedName name="ff" localSheetId="11">#REF!</definedName>
    <definedName name="ff" localSheetId="7">#REF!</definedName>
    <definedName name="ff" localSheetId="3">#REF!</definedName>
    <definedName name="ff" localSheetId="5">#REF!</definedName>
    <definedName name="ff">#REF!</definedName>
    <definedName name="fff" localSheetId="9">#REF!</definedName>
    <definedName name="fff" localSheetId="10">#REF!</definedName>
    <definedName name="fff" localSheetId="11">#REF!</definedName>
    <definedName name="fff" localSheetId="7">#REF!</definedName>
    <definedName name="fff" localSheetId="3">#REF!</definedName>
    <definedName name="fff" localSheetId="5">#REF!</definedName>
    <definedName name="fff">#REF!</definedName>
    <definedName name="ffff" localSheetId="9">#REF!</definedName>
    <definedName name="ffff" localSheetId="10">#REF!</definedName>
    <definedName name="ffff" localSheetId="11">#REF!</definedName>
    <definedName name="ffff" localSheetId="7">#REF!</definedName>
    <definedName name="ffff" localSheetId="3">#REF!</definedName>
    <definedName name="ffff" localSheetId="5">#REF!</definedName>
    <definedName name="ffff">#REF!</definedName>
    <definedName name="ffffff" localSheetId="9">#REF!</definedName>
    <definedName name="ffffff" localSheetId="10">#REF!</definedName>
    <definedName name="ffffff" localSheetId="11">#REF!</definedName>
    <definedName name="ffffff" localSheetId="7">#REF!</definedName>
    <definedName name="ffffff" localSheetId="3">#REF!</definedName>
    <definedName name="ffffff" localSheetId="5">#REF!</definedName>
    <definedName name="ffffff">#REF!</definedName>
    <definedName name="ffffffff" localSheetId="9">#REF!</definedName>
    <definedName name="ffffffff" localSheetId="10">#REF!</definedName>
    <definedName name="ffffffff" localSheetId="11">#REF!</definedName>
    <definedName name="ffffffff" localSheetId="7">#REF!</definedName>
    <definedName name="ffffffff" localSheetId="3">#REF!</definedName>
    <definedName name="ffffffff" localSheetId="5">#REF!</definedName>
    <definedName name="ffffffff">#REF!</definedName>
    <definedName name="fvf" localSheetId="9">#REF!</definedName>
    <definedName name="fvf" localSheetId="11">#REF!</definedName>
    <definedName name="fvf" localSheetId="7">#REF!</definedName>
    <definedName name="fvf" localSheetId="3">#REF!</definedName>
    <definedName name="fvf" localSheetId="5">#REF!</definedName>
    <definedName name="fvf">#REF!</definedName>
    <definedName name="gghffgh">#REF!</definedName>
    <definedName name="ghj" localSheetId="9">#REF!</definedName>
    <definedName name="ghj" localSheetId="11">#REF!</definedName>
    <definedName name="ghj" localSheetId="7">#REF!</definedName>
    <definedName name="ghj" localSheetId="3">#REF!</definedName>
    <definedName name="ghj" localSheetId="5">#REF!</definedName>
    <definedName name="ghj">#REF!</definedName>
    <definedName name="J__S" localSheetId="9">#REF!</definedName>
    <definedName name="J__S" localSheetId="10">#REF!</definedName>
    <definedName name="J__S" localSheetId="11">#REF!</definedName>
    <definedName name="J__S" localSheetId="7">#REF!</definedName>
    <definedName name="J__S" localSheetId="3">#REF!</definedName>
    <definedName name="J__S" localSheetId="5">#REF!</definedName>
    <definedName name="J__S">#REF!</definedName>
    <definedName name="klom">#REF!</definedName>
    <definedName name="_xlnm.Print_Titles" localSheetId="8">'Jízda NSS-A'!$1:$4</definedName>
    <definedName name="_xlnm.Print_Titles" localSheetId="9">'Jízda NSS-B+C'!$1:$4</definedName>
    <definedName name="_xlnm.Print_Titles" localSheetId="10">'NSS-A'!$1:$4</definedName>
    <definedName name="_xlnm.Print_Titles" localSheetId="11">'NSS-B+C'!$1:$4</definedName>
    <definedName name="_xlnm.Print_Titles" localSheetId="6">'Stavba NSS-A'!$1:$4</definedName>
    <definedName name="_xlnm.Print_Titles" localSheetId="7">'Stavba NSS-B+C'!$1:$4</definedName>
    <definedName name="_xlnm.Print_Titles" localSheetId="4">'Zápis stavba NSS-A'!$1:$3</definedName>
    <definedName name="_xlnm.Print_Titles" localSheetId="5">'Zápis stavba NSS-B+C'!$1:$3</definedName>
    <definedName name="nng">#REF!</definedName>
    <definedName name="_xlnm.Print_Area" localSheetId="8">'Jízda NSS-A'!$A$1:$V$19</definedName>
    <definedName name="_xlnm.Print_Area" localSheetId="9">'Jízda NSS-B+C'!$A$1:$V$19</definedName>
    <definedName name="_xlnm.Print_Area" localSheetId="6">'Stavba NSS-A'!$A$1:$O$19</definedName>
    <definedName name="_xlnm.Print_Area" localSheetId="7">'Stavba NSS-B+C'!$A$1:$O$19</definedName>
    <definedName name="_xlnm.Print_Area" localSheetId="2">'SW NSS-A'!$A$2:$X$21</definedName>
    <definedName name="_xlnm.Print_Area" localSheetId="3">'SW NSS-B+C'!$A$2:$X$21</definedName>
    <definedName name="_xlnm.Print_Area" localSheetId="1">Titul!$A$1:$N$29</definedName>
    <definedName name="_xlnm.Print_Area" localSheetId="4">'Zápis stavba NSS-A'!$A$1:$P$18</definedName>
    <definedName name="_xlnm.Print_Area" localSheetId="5">'Zápis stavba NSS-B+C'!$A$1:$P$18</definedName>
    <definedName name="sss" localSheetId="9">#REF!</definedName>
    <definedName name="sss" localSheetId="10">#REF!</definedName>
    <definedName name="sss" localSheetId="11">#REF!</definedName>
    <definedName name="sss" localSheetId="7">#REF!</definedName>
    <definedName name="sss" localSheetId="3">#REF!</definedName>
    <definedName name="sss" localSheetId="5">#REF!</definedName>
    <definedName name="sss">#REF!</definedName>
  </definedNames>
  <calcPr calcId="125725"/>
</workbook>
</file>

<file path=xl/calcChain.xml><?xml version="1.0" encoding="utf-8"?>
<calcChain xmlns="http://schemas.openxmlformats.org/spreadsheetml/2006/main">
  <c r="O23" i="44"/>
  <c r="N23"/>
  <c r="M23"/>
  <c r="J23"/>
  <c r="I23"/>
  <c r="H23"/>
  <c r="G23"/>
  <c r="F23"/>
  <c r="E23"/>
  <c r="D23"/>
  <c r="C23"/>
  <c r="B23"/>
  <c r="O22"/>
  <c r="N22"/>
  <c r="M22"/>
  <c r="J22"/>
  <c r="I22"/>
  <c r="H22"/>
  <c r="G22"/>
  <c r="F22"/>
  <c r="E22"/>
  <c r="D22"/>
  <c r="C22"/>
  <c r="B22"/>
  <c r="O21"/>
  <c r="N21"/>
  <c r="M21"/>
  <c r="J21"/>
  <c r="I21"/>
  <c r="H21"/>
  <c r="G21"/>
  <c r="F21"/>
  <c r="E21"/>
  <c r="D21"/>
  <c r="C21"/>
  <c r="B21"/>
  <c r="O20"/>
  <c r="N20"/>
  <c r="M20"/>
  <c r="J20"/>
  <c r="I20"/>
  <c r="H20"/>
  <c r="G20"/>
  <c r="F20"/>
  <c r="E20"/>
  <c r="D20"/>
  <c r="C20"/>
  <c r="B20"/>
  <c r="O19"/>
  <c r="N19"/>
  <c r="M19"/>
  <c r="J19"/>
  <c r="I19"/>
  <c r="H19"/>
  <c r="G19"/>
  <c r="F19"/>
  <c r="E19"/>
  <c r="D19"/>
  <c r="C19"/>
  <c r="B19"/>
  <c r="O18"/>
  <c r="N18"/>
  <c r="M18"/>
  <c r="J18"/>
  <c r="I18"/>
  <c r="H18"/>
  <c r="G18"/>
  <c r="F18"/>
  <c r="E18"/>
  <c r="D18"/>
  <c r="C18"/>
  <c r="B18"/>
  <c r="O17"/>
  <c r="N17"/>
  <c r="M17"/>
  <c r="J17"/>
  <c r="I17"/>
  <c r="H17"/>
  <c r="G17"/>
  <c r="F17"/>
  <c r="E17"/>
  <c r="D17"/>
  <c r="C17"/>
  <c r="B17"/>
  <c r="O16"/>
  <c r="N16"/>
  <c r="M16"/>
  <c r="J16"/>
  <c r="I16"/>
  <c r="H16"/>
  <c r="G16"/>
  <c r="F16"/>
  <c r="E16"/>
  <c r="D16"/>
  <c r="C16"/>
  <c r="B16"/>
  <c r="O15"/>
  <c r="N15"/>
  <c r="M15"/>
  <c r="J15"/>
  <c r="I15"/>
  <c r="H15"/>
  <c r="G15"/>
  <c r="F15"/>
  <c r="E15"/>
  <c r="D15"/>
  <c r="C15"/>
  <c r="B15"/>
  <c r="O14"/>
  <c r="N14"/>
  <c r="M14"/>
  <c r="J14"/>
  <c r="I14"/>
  <c r="H14"/>
  <c r="G14"/>
  <c r="F14"/>
  <c r="E14"/>
  <c r="D14"/>
  <c r="C14"/>
  <c r="B14"/>
  <c r="O13"/>
  <c r="N13"/>
  <c r="M13"/>
  <c r="J13"/>
  <c r="I13"/>
  <c r="H13"/>
  <c r="G13"/>
  <c r="F13"/>
  <c r="E13"/>
  <c r="D13"/>
  <c r="C13"/>
  <c r="B13"/>
  <c r="O12"/>
  <c r="N12"/>
  <c r="M12"/>
  <c r="J12"/>
  <c r="I12"/>
  <c r="H12"/>
  <c r="G12"/>
  <c r="F12"/>
  <c r="E12"/>
  <c r="D12"/>
  <c r="C12"/>
  <c r="B12"/>
  <c r="O11"/>
  <c r="N11"/>
  <c r="M11"/>
  <c r="J11"/>
  <c r="I11"/>
  <c r="H11"/>
  <c r="G11"/>
  <c r="F11"/>
  <c r="E11"/>
  <c r="D11"/>
  <c r="C11"/>
  <c r="B11"/>
  <c r="O10"/>
  <c r="N10"/>
  <c r="M10"/>
  <c r="J10"/>
  <c r="I10"/>
  <c r="H10"/>
  <c r="G10"/>
  <c r="F10"/>
  <c r="E10"/>
  <c r="D10"/>
  <c r="C10"/>
  <c r="B10"/>
  <c r="O9"/>
  <c r="N9"/>
  <c r="M9"/>
  <c r="J9"/>
  <c r="I9"/>
  <c r="H9"/>
  <c r="G9"/>
  <c r="F9"/>
  <c r="E9"/>
  <c r="D9"/>
  <c r="C9"/>
  <c r="B9"/>
  <c r="A4"/>
  <c r="F32"/>
  <c r="Q32" s="1"/>
  <c r="D32"/>
  <c r="N32" s="1"/>
  <c r="Q31"/>
  <c r="N31"/>
  <c r="Q28"/>
  <c r="N28"/>
  <c r="F28"/>
  <c r="D28"/>
  <c r="Q27"/>
  <c r="N27"/>
  <c r="F27"/>
  <c r="D27"/>
  <c r="Q26"/>
  <c r="N26"/>
  <c r="F26"/>
  <c r="D26"/>
  <c r="D3"/>
  <c r="D2"/>
  <c r="D1"/>
  <c r="F19" i="43"/>
  <c r="E19"/>
  <c r="D19"/>
  <c r="C19"/>
  <c r="B19"/>
  <c r="A19"/>
  <c r="F18"/>
  <c r="E18"/>
  <c r="D18"/>
  <c r="C18"/>
  <c r="B18"/>
  <c r="A18"/>
  <c r="F17"/>
  <c r="E17"/>
  <c r="D17"/>
  <c r="C17"/>
  <c r="B17"/>
  <c r="A17"/>
  <c r="F16"/>
  <c r="E16"/>
  <c r="D16"/>
  <c r="C16"/>
  <c r="B16"/>
  <c r="A16"/>
  <c r="F15"/>
  <c r="E15"/>
  <c r="D15"/>
  <c r="C15"/>
  <c r="B15"/>
  <c r="A15"/>
  <c r="F14"/>
  <c r="E14"/>
  <c r="D14"/>
  <c r="C14"/>
  <c r="B14"/>
  <c r="A14"/>
  <c r="F13"/>
  <c r="E13"/>
  <c r="D13"/>
  <c r="C13"/>
  <c r="B13"/>
  <c r="A13"/>
  <c r="F12"/>
  <c r="E12"/>
  <c r="D12"/>
  <c r="C12"/>
  <c r="B12"/>
  <c r="A12"/>
  <c r="F11"/>
  <c r="E11"/>
  <c r="D11"/>
  <c r="C11"/>
  <c r="B11"/>
  <c r="A11"/>
  <c r="F10"/>
  <c r="E10"/>
  <c r="D10"/>
  <c r="C10"/>
  <c r="B10"/>
  <c r="A10"/>
  <c r="F9"/>
  <c r="E9"/>
  <c r="D9"/>
  <c r="C9"/>
  <c r="B9"/>
  <c r="A9"/>
  <c r="F8"/>
  <c r="E8"/>
  <c r="D8"/>
  <c r="C8"/>
  <c r="B8"/>
  <c r="A8"/>
  <c r="F7"/>
  <c r="E7"/>
  <c r="D7"/>
  <c r="C7"/>
  <c r="B7"/>
  <c r="A7"/>
  <c r="F6"/>
  <c r="E6"/>
  <c r="D6"/>
  <c r="C6"/>
  <c r="B6"/>
  <c r="A6"/>
  <c r="F5"/>
  <c r="E5"/>
  <c r="D5"/>
  <c r="C5"/>
  <c r="B5"/>
  <c r="A5"/>
  <c r="U1"/>
  <c r="L1"/>
  <c r="K1"/>
  <c r="A1"/>
  <c r="M19" i="42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N10" s="1"/>
  <c r="M9"/>
  <c r="L9"/>
  <c r="K9"/>
  <c r="M8"/>
  <c r="N8" s="1"/>
  <c r="L8"/>
  <c r="K8"/>
  <c r="M7"/>
  <c r="L7"/>
  <c r="N7" s="1"/>
  <c r="K7"/>
  <c r="M6"/>
  <c r="L6"/>
  <c r="K6"/>
  <c r="N6" s="1"/>
  <c r="M5"/>
  <c r="L5"/>
  <c r="K5"/>
  <c r="N1"/>
  <c r="N1" i="7"/>
  <c r="O1" i="41"/>
  <c r="O1" i="6"/>
  <c r="G6" i="41"/>
  <c r="G7" i="43" s="1"/>
  <c r="J18" i="41"/>
  <c r="J19" i="42" s="1"/>
  <c r="I18" i="41"/>
  <c r="I19" i="42" s="1"/>
  <c r="H18" i="41"/>
  <c r="H19" i="42" s="1"/>
  <c r="G18" i="41"/>
  <c r="G19" i="42" s="1"/>
  <c r="F18" i="41"/>
  <c r="F19" i="42" s="1"/>
  <c r="E18" i="41"/>
  <c r="E19" i="42" s="1"/>
  <c r="D18" i="41"/>
  <c r="D19" i="42" s="1"/>
  <c r="C18" i="41"/>
  <c r="C19" i="42" s="1"/>
  <c r="B18" i="41"/>
  <c r="B19" i="42" s="1"/>
  <c r="A18" i="41"/>
  <c r="A19" i="42" s="1"/>
  <c r="J17" i="41"/>
  <c r="J18" i="42" s="1"/>
  <c r="I17" i="41"/>
  <c r="I18" i="42" s="1"/>
  <c r="H17" i="41"/>
  <c r="H18" i="42" s="1"/>
  <c r="G17" i="41"/>
  <c r="G18" i="42" s="1"/>
  <c r="F17" i="41"/>
  <c r="F18" i="42" s="1"/>
  <c r="E17" i="41"/>
  <c r="E18" i="42" s="1"/>
  <c r="D17" i="41"/>
  <c r="D18" i="42" s="1"/>
  <c r="C17" i="41"/>
  <c r="C18" i="42" s="1"/>
  <c r="B17" i="41"/>
  <c r="B18" i="42" s="1"/>
  <c r="A17" i="41"/>
  <c r="A18" i="42" s="1"/>
  <c r="J16" i="41"/>
  <c r="J17" i="42" s="1"/>
  <c r="I16" i="41"/>
  <c r="I17" i="42" s="1"/>
  <c r="H16" i="41"/>
  <c r="H17" i="42" s="1"/>
  <c r="G16" i="41"/>
  <c r="G17" i="42" s="1"/>
  <c r="F16" i="41"/>
  <c r="F17" i="42" s="1"/>
  <c r="E16" i="41"/>
  <c r="E17" i="42" s="1"/>
  <c r="D16" i="41"/>
  <c r="D17" i="42" s="1"/>
  <c r="C16" i="41"/>
  <c r="C17" i="42" s="1"/>
  <c r="B16" i="41"/>
  <c r="B17" i="42" s="1"/>
  <c r="A16" i="41"/>
  <c r="A17" i="42" s="1"/>
  <c r="J15" i="41"/>
  <c r="J16" i="42" s="1"/>
  <c r="I15" i="41"/>
  <c r="I16" i="42" s="1"/>
  <c r="H15" i="41"/>
  <c r="H16" i="42" s="1"/>
  <c r="G15" i="41"/>
  <c r="G16" i="42" s="1"/>
  <c r="F15" i="41"/>
  <c r="F16" i="42" s="1"/>
  <c r="E15" i="41"/>
  <c r="E16" i="42" s="1"/>
  <c r="D15" i="41"/>
  <c r="D16" i="42" s="1"/>
  <c r="C15" i="41"/>
  <c r="C16" i="42" s="1"/>
  <c r="B15" i="41"/>
  <c r="B16" i="42" s="1"/>
  <c r="A15" i="41"/>
  <c r="A16" i="42" s="1"/>
  <c r="J14" i="41"/>
  <c r="J15" i="42" s="1"/>
  <c r="I14" i="41"/>
  <c r="I15" i="42" s="1"/>
  <c r="H14" i="41"/>
  <c r="H15" i="42" s="1"/>
  <c r="G14" i="41"/>
  <c r="G15" i="42" s="1"/>
  <c r="F14" i="41"/>
  <c r="F15" i="42" s="1"/>
  <c r="E14" i="41"/>
  <c r="E15" i="42" s="1"/>
  <c r="D14" i="41"/>
  <c r="D15" i="42" s="1"/>
  <c r="C14" i="41"/>
  <c r="C15" i="42" s="1"/>
  <c r="B14" i="41"/>
  <c r="B15" i="42" s="1"/>
  <c r="A14" i="41"/>
  <c r="A15" i="42" s="1"/>
  <c r="J13" i="41"/>
  <c r="J14" i="42" s="1"/>
  <c r="I13" i="41"/>
  <c r="I14" i="42" s="1"/>
  <c r="H13" i="41"/>
  <c r="H14" i="42" s="1"/>
  <c r="G13" i="41"/>
  <c r="G14" i="42" s="1"/>
  <c r="F13" i="41"/>
  <c r="F14" i="42" s="1"/>
  <c r="E13" i="41"/>
  <c r="E14" i="42" s="1"/>
  <c r="D13" i="41"/>
  <c r="D14" i="42" s="1"/>
  <c r="C13" i="41"/>
  <c r="C14" i="42" s="1"/>
  <c r="B13" i="41"/>
  <c r="B14" i="42" s="1"/>
  <c r="A13" i="41"/>
  <c r="A14" i="42" s="1"/>
  <c r="J12" i="41"/>
  <c r="J13" i="42" s="1"/>
  <c r="I12" i="41"/>
  <c r="I13" i="42" s="1"/>
  <c r="H12" i="41"/>
  <c r="H13" i="42" s="1"/>
  <c r="G12" i="41"/>
  <c r="G13" i="42" s="1"/>
  <c r="F12" i="41"/>
  <c r="F13" i="42" s="1"/>
  <c r="E12" i="41"/>
  <c r="E13" i="42" s="1"/>
  <c r="D12" i="41"/>
  <c r="D13" i="42" s="1"/>
  <c r="C12" i="41"/>
  <c r="C13" i="42" s="1"/>
  <c r="B12" i="41"/>
  <c r="B13" i="42" s="1"/>
  <c r="A12" i="41"/>
  <c r="A13" i="42" s="1"/>
  <c r="J11" i="41"/>
  <c r="J12" i="42" s="1"/>
  <c r="I11" i="41"/>
  <c r="I12" i="42" s="1"/>
  <c r="H11" i="41"/>
  <c r="H12" i="42" s="1"/>
  <c r="G11" i="41"/>
  <c r="G12" i="42" s="1"/>
  <c r="F11" i="41"/>
  <c r="F12" i="42" s="1"/>
  <c r="E11" i="41"/>
  <c r="E12" i="42" s="1"/>
  <c r="D11" i="41"/>
  <c r="D12" i="42" s="1"/>
  <c r="C11" i="41"/>
  <c r="C12" i="42" s="1"/>
  <c r="B11" i="41"/>
  <c r="B12" i="42" s="1"/>
  <c r="A11" i="41"/>
  <c r="A12" i="42" s="1"/>
  <c r="J10" i="41"/>
  <c r="J11" i="42" s="1"/>
  <c r="I10" i="41"/>
  <c r="I11" i="42" s="1"/>
  <c r="H10" i="41"/>
  <c r="H11" i="42" s="1"/>
  <c r="G10" i="41"/>
  <c r="G11" i="42" s="1"/>
  <c r="F10" i="41"/>
  <c r="F11" i="42" s="1"/>
  <c r="E10" i="41"/>
  <c r="E11" i="42" s="1"/>
  <c r="D10" i="41"/>
  <c r="D11" i="42" s="1"/>
  <c r="C10" i="41"/>
  <c r="C11" i="42" s="1"/>
  <c r="B10" i="41"/>
  <c r="B11" i="42" s="1"/>
  <c r="A10" i="41"/>
  <c r="A11" i="42" s="1"/>
  <c r="J9" i="41"/>
  <c r="J10" i="43" s="1"/>
  <c r="I9" i="41"/>
  <c r="I10" i="42" s="1"/>
  <c r="H9" i="41"/>
  <c r="H10" i="42" s="1"/>
  <c r="G9" i="41"/>
  <c r="G10" i="43" s="1"/>
  <c r="F9" i="41"/>
  <c r="F10" i="42" s="1"/>
  <c r="E9" i="41"/>
  <c r="E10" i="42" s="1"/>
  <c r="D9" i="41"/>
  <c r="D10" i="42" s="1"/>
  <c r="C9" i="41"/>
  <c r="C10" i="42" s="1"/>
  <c r="B9" i="41"/>
  <c r="B10" i="42" s="1"/>
  <c r="A9" i="41"/>
  <c r="A10" i="42" s="1"/>
  <c r="J8" i="41"/>
  <c r="J9" i="42" s="1"/>
  <c r="I8" i="41"/>
  <c r="I9" i="43" s="1"/>
  <c r="H8" i="41"/>
  <c r="H9" i="43" s="1"/>
  <c r="G8" i="41"/>
  <c r="G9" i="43" s="1"/>
  <c r="F8" i="41"/>
  <c r="F9" i="42" s="1"/>
  <c r="E8" i="41"/>
  <c r="E9" i="42" s="1"/>
  <c r="D8" i="41"/>
  <c r="D9" i="42" s="1"/>
  <c r="C8" i="41"/>
  <c r="C9" i="42" s="1"/>
  <c r="B8" i="41"/>
  <c r="B9" i="42" s="1"/>
  <c r="A8" i="41"/>
  <c r="A9" i="42" s="1"/>
  <c r="J7" i="41"/>
  <c r="J8" i="43" s="1"/>
  <c r="I7" i="41"/>
  <c r="I8" i="43" s="1"/>
  <c r="H7" i="41"/>
  <c r="H8" i="42" s="1"/>
  <c r="G7" i="41"/>
  <c r="G8" i="43" s="1"/>
  <c r="F7" i="41"/>
  <c r="F8" i="42" s="1"/>
  <c r="E7" i="41"/>
  <c r="E8" i="42" s="1"/>
  <c r="D7" i="41"/>
  <c r="D8" i="42" s="1"/>
  <c r="C7" i="41"/>
  <c r="C8" i="42" s="1"/>
  <c r="B7" i="41"/>
  <c r="B8" i="42" s="1"/>
  <c r="A7" i="41"/>
  <c r="A8" i="42" s="1"/>
  <c r="J6" i="41"/>
  <c r="J7" i="42" s="1"/>
  <c r="I6" i="41"/>
  <c r="I7" i="43" s="1"/>
  <c r="H6" i="41"/>
  <c r="H7" i="43" s="1"/>
  <c r="F6" i="41"/>
  <c r="F7" i="42" s="1"/>
  <c r="E6" i="41"/>
  <c r="E7" i="42" s="1"/>
  <c r="D6" i="41"/>
  <c r="D7" i="42" s="1"/>
  <c r="C6" i="41"/>
  <c r="C7" i="42" s="1"/>
  <c r="B6" i="41"/>
  <c r="B7" i="42" s="1"/>
  <c r="A6" i="41"/>
  <c r="A7" i="42" s="1"/>
  <c r="J5" i="41"/>
  <c r="J6" i="43" s="1"/>
  <c r="I5" i="41"/>
  <c r="I6" i="43" s="1"/>
  <c r="H5" i="41"/>
  <c r="H6" i="43" s="1"/>
  <c r="G5" i="41"/>
  <c r="G6" i="42" s="1"/>
  <c r="F5" i="41"/>
  <c r="F6" i="42" s="1"/>
  <c r="E5" i="41"/>
  <c r="E6" i="42" s="1"/>
  <c r="D5" i="41"/>
  <c r="D6" i="42" s="1"/>
  <c r="C5" i="41"/>
  <c r="C6" i="42" s="1"/>
  <c r="B5" i="41"/>
  <c r="B6" i="42" s="1"/>
  <c r="A5" i="41"/>
  <c r="A6" i="42" s="1"/>
  <c r="J4" i="41"/>
  <c r="J5" i="43" s="1"/>
  <c r="I4" i="41"/>
  <c r="I5" i="42" s="1"/>
  <c r="H4" i="41"/>
  <c r="H5" i="43" s="1"/>
  <c r="G4" i="41"/>
  <c r="G5" i="43" s="1"/>
  <c r="F4" i="41"/>
  <c r="F5" i="42" s="1"/>
  <c r="E4" i="41"/>
  <c r="E5" i="42" s="1"/>
  <c r="D4" i="41"/>
  <c r="D5" i="42" s="1"/>
  <c r="C4" i="41"/>
  <c r="C5" i="42" s="1"/>
  <c r="B4" i="41"/>
  <c r="B5" i="42" s="1"/>
  <c r="A4" i="41"/>
  <c r="A5" i="42" s="1"/>
  <c r="AL21" i="40"/>
  <c r="S23" i="44" s="1"/>
  <c r="AG21" i="40"/>
  <c r="AB21"/>
  <c r="W21"/>
  <c r="R21" s="1"/>
  <c r="P23" i="44" s="1"/>
  <c r="P21" i="40"/>
  <c r="Q21" s="1"/>
  <c r="AM21" s="1"/>
  <c r="X23" i="44" s="1"/>
  <c r="AL20" i="40"/>
  <c r="S22" i="44" s="1"/>
  <c r="AG20" i="40"/>
  <c r="R22" i="44" s="1"/>
  <c r="AB20" i="40"/>
  <c r="W20"/>
  <c r="R20" s="1"/>
  <c r="P22" i="44" s="1"/>
  <c r="P20" i="40"/>
  <c r="K22" i="44" s="1"/>
  <c r="AL19" i="40"/>
  <c r="S21" i="44" s="1"/>
  <c r="AG19" i="40"/>
  <c r="R21" i="44" s="1"/>
  <c r="AB19" i="40"/>
  <c r="W19"/>
  <c r="R19"/>
  <c r="P21" i="44" s="1"/>
  <c r="Q19" i="40"/>
  <c r="L21" i="44" s="1"/>
  <c r="P19" i="40"/>
  <c r="K21" i="44" s="1"/>
  <c r="AL18" i="40"/>
  <c r="AG18"/>
  <c r="R20" i="44" s="1"/>
  <c r="AB18" i="40"/>
  <c r="W18"/>
  <c r="P18"/>
  <c r="K20" i="44" s="1"/>
  <c r="AL17" i="40"/>
  <c r="S19" i="44" s="1"/>
  <c r="AG17" i="40"/>
  <c r="R19" i="44" s="1"/>
  <c r="AB17" i="40"/>
  <c r="Q19" i="44" s="1"/>
  <c r="W17" i="40"/>
  <c r="R17" s="1"/>
  <c r="P19" i="44" s="1"/>
  <c r="P17" i="40"/>
  <c r="Q17" s="1"/>
  <c r="L19" i="44" s="1"/>
  <c r="AL16" i="40"/>
  <c r="S18" i="44" s="1"/>
  <c r="AG16" i="40"/>
  <c r="R18" i="44" s="1"/>
  <c r="AB16" i="40"/>
  <c r="W16"/>
  <c r="R16" s="1"/>
  <c r="P18" i="44" s="1"/>
  <c r="P16" i="40"/>
  <c r="K18" i="44" s="1"/>
  <c r="AL15" i="40"/>
  <c r="S17" i="44" s="1"/>
  <c r="AG15" i="40"/>
  <c r="R17" i="44" s="1"/>
  <c r="AB15" i="40"/>
  <c r="W15"/>
  <c r="R15"/>
  <c r="P17" i="44" s="1"/>
  <c r="Q15" i="40"/>
  <c r="L17" i="44" s="1"/>
  <c r="P15" i="40"/>
  <c r="K17" i="44" s="1"/>
  <c r="AL14" i="40"/>
  <c r="AG14"/>
  <c r="R16" i="44" s="1"/>
  <c r="AB14" i="40"/>
  <c r="Q16" i="44" s="1"/>
  <c r="W14" i="40"/>
  <c r="P14"/>
  <c r="K16" i="44" s="1"/>
  <c r="AL13" i="40"/>
  <c r="S15" i="44" s="1"/>
  <c r="AG13" i="40"/>
  <c r="AB13"/>
  <c r="Q15" i="44" s="1"/>
  <c r="W13" i="40"/>
  <c r="R13" s="1"/>
  <c r="P15" i="44" s="1"/>
  <c r="P13" i="40"/>
  <c r="Q13" s="1"/>
  <c r="L15" i="44" s="1"/>
  <c r="AL12" i="40"/>
  <c r="S14" i="44" s="1"/>
  <c r="AG12" i="40"/>
  <c r="R14" i="44" s="1"/>
  <c r="AB12" i="40"/>
  <c r="W12"/>
  <c r="R12" s="1"/>
  <c r="P14" i="44" s="1"/>
  <c r="P12" i="40"/>
  <c r="K14" i="44" s="1"/>
  <c r="AL11" i="40"/>
  <c r="S13" i="44" s="1"/>
  <c r="AG11" i="40"/>
  <c r="R13" i="44" s="1"/>
  <c r="AB11" i="40"/>
  <c r="W11"/>
  <c r="R11"/>
  <c r="P13" i="44" s="1"/>
  <c r="Q11" i="40"/>
  <c r="L13" i="44" s="1"/>
  <c r="P11" i="40"/>
  <c r="K13" i="44" s="1"/>
  <c r="AL10" i="40"/>
  <c r="AG10"/>
  <c r="R12" i="44" s="1"/>
  <c r="AB10" i="40"/>
  <c r="Q12" i="44" s="1"/>
  <c r="W10" i="40"/>
  <c r="P10"/>
  <c r="K12" i="44" s="1"/>
  <c r="AL9" i="40"/>
  <c r="S11" i="44" s="1"/>
  <c r="AG9" i="40"/>
  <c r="R11" i="44" s="1"/>
  <c r="AB9" i="40"/>
  <c r="Q11" i="44" s="1"/>
  <c r="W9" i="40"/>
  <c r="R9" s="1"/>
  <c r="P11" i="44" s="1"/>
  <c r="P9" i="40"/>
  <c r="Q9" s="1"/>
  <c r="L11" i="44" s="1"/>
  <c r="AL8" i="40"/>
  <c r="S10" i="44" s="1"/>
  <c r="AG8" i="40"/>
  <c r="R10" i="44" s="1"/>
  <c r="AB8" i="40"/>
  <c r="AC8" s="1"/>
  <c r="T10" i="44" s="1"/>
  <c r="W8" i="40"/>
  <c r="R8" s="1"/>
  <c r="P10" i="44" s="1"/>
  <c r="Q8" i="40"/>
  <c r="AH8" s="1"/>
  <c r="V10" i="44" s="1"/>
  <c r="P8" i="40"/>
  <c r="K10" i="44" s="1"/>
  <c r="AL7" i="40"/>
  <c r="S9" i="44" s="1"/>
  <c r="AG7" i="40"/>
  <c r="R9" i="44" s="1"/>
  <c r="AB7" i="40"/>
  <c r="Q9" i="44" s="1"/>
  <c r="W7" i="40"/>
  <c r="P7"/>
  <c r="K9" i="44" s="1"/>
  <c r="C3" i="40"/>
  <c r="E2"/>
  <c r="D2" i="39"/>
  <c r="N27"/>
  <c r="Q27"/>
  <c r="N28"/>
  <c r="Q28"/>
  <c r="Q26"/>
  <c r="N26"/>
  <c r="F27"/>
  <c r="F28"/>
  <c r="F26"/>
  <c r="D27"/>
  <c r="D28"/>
  <c r="D26"/>
  <c r="Q31"/>
  <c r="N31"/>
  <c r="F32"/>
  <c r="Q32" s="1"/>
  <c r="D32"/>
  <c r="N32" s="1"/>
  <c r="B10"/>
  <c r="C10"/>
  <c r="D10"/>
  <c r="E10"/>
  <c r="F10"/>
  <c r="G10"/>
  <c r="H10"/>
  <c r="I10"/>
  <c r="J10"/>
  <c r="M10"/>
  <c r="N10"/>
  <c r="O10"/>
  <c r="B11"/>
  <c r="C11"/>
  <c r="D11"/>
  <c r="E11"/>
  <c r="F11"/>
  <c r="G11"/>
  <c r="H11"/>
  <c r="I11"/>
  <c r="J11"/>
  <c r="M11"/>
  <c r="N11"/>
  <c r="O11"/>
  <c r="B12"/>
  <c r="C12"/>
  <c r="D12"/>
  <c r="E12"/>
  <c r="F12"/>
  <c r="G12"/>
  <c r="H12"/>
  <c r="I12"/>
  <c r="J12"/>
  <c r="M12"/>
  <c r="N12"/>
  <c r="O12"/>
  <c r="B13"/>
  <c r="C13"/>
  <c r="D13"/>
  <c r="E13"/>
  <c r="F13"/>
  <c r="G13"/>
  <c r="H13"/>
  <c r="I13"/>
  <c r="J13"/>
  <c r="M13"/>
  <c r="N13"/>
  <c r="O13"/>
  <c r="B14"/>
  <c r="C14"/>
  <c r="D14"/>
  <c r="E14"/>
  <c r="F14"/>
  <c r="G14"/>
  <c r="H14"/>
  <c r="I14"/>
  <c r="J14"/>
  <c r="M14"/>
  <c r="N14"/>
  <c r="O14"/>
  <c r="B15"/>
  <c r="C15"/>
  <c r="D15"/>
  <c r="E15"/>
  <c r="F15"/>
  <c r="G15"/>
  <c r="H15"/>
  <c r="I15"/>
  <c r="J15"/>
  <c r="M15"/>
  <c r="N15"/>
  <c r="O15"/>
  <c r="B16"/>
  <c r="C16"/>
  <c r="D16"/>
  <c r="E16"/>
  <c r="F16"/>
  <c r="G16"/>
  <c r="H16"/>
  <c r="I16"/>
  <c r="J16"/>
  <c r="M16"/>
  <c r="N16"/>
  <c r="O16"/>
  <c r="B17"/>
  <c r="C17"/>
  <c r="D17"/>
  <c r="E17"/>
  <c r="F17"/>
  <c r="G17"/>
  <c r="H17"/>
  <c r="I17"/>
  <c r="J17"/>
  <c r="M17"/>
  <c r="N17"/>
  <c r="O17"/>
  <c r="B18"/>
  <c r="C18"/>
  <c r="D18"/>
  <c r="E18"/>
  <c r="F18"/>
  <c r="G18"/>
  <c r="H18"/>
  <c r="I18"/>
  <c r="J18"/>
  <c r="M18"/>
  <c r="N18"/>
  <c r="O18"/>
  <c r="B19"/>
  <c r="C19"/>
  <c r="D19"/>
  <c r="E19"/>
  <c r="F19"/>
  <c r="G19"/>
  <c r="H19"/>
  <c r="I19"/>
  <c r="J19"/>
  <c r="M19"/>
  <c r="N19"/>
  <c r="O19"/>
  <c r="B20"/>
  <c r="C20"/>
  <c r="D20"/>
  <c r="E20"/>
  <c r="F20"/>
  <c r="G20"/>
  <c r="H20"/>
  <c r="I20"/>
  <c r="J20"/>
  <c r="M20"/>
  <c r="N20"/>
  <c r="O20"/>
  <c r="B21"/>
  <c r="C21"/>
  <c r="D21"/>
  <c r="E21"/>
  <c r="F21"/>
  <c r="G21"/>
  <c r="H21"/>
  <c r="I21"/>
  <c r="J21"/>
  <c r="M21"/>
  <c r="N21"/>
  <c r="O21"/>
  <c r="B22"/>
  <c r="C22"/>
  <c r="D22"/>
  <c r="E22"/>
  <c r="F22"/>
  <c r="G22"/>
  <c r="H22"/>
  <c r="I22"/>
  <c r="J22"/>
  <c r="M22"/>
  <c r="N22"/>
  <c r="O22"/>
  <c r="B23"/>
  <c r="C23"/>
  <c r="D23"/>
  <c r="E23"/>
  <c r="F23"/>
  <c r="G23"/>
  <c r="H23"/>
  <c r="I23"/>
  <c r="J23"/>
  <c r="M23"/>
  <c r="N23"/>
  <c r="O23"/>
  <c r="G9"/>
  <c r="N9"/>
  <c r="O9"/>
  <c r="M9"/>
  <c r="I9"/>
  <c r="J9"/>
  <c r="H9"/>
  <c r="F9"/>
  <c r="E9"/>
  <c r="D9"/>
  <c r="C9"/>
  <c r="B9"/>
  <c r="A4"/>
  <c r="D3"/>
  <c r="D1"/>
  <c r="A6" i="18"/>
  <c r="B6"/>
  <c r="C6"/>
  <c r="D6"/>
  <c r="E6"/>
  <c r="F6"/>
  <c r="A7"/>
  <c r="B7"/>
  <c r="C7"/>
  <c r="D7"/>
  <c r="E7"/>
  <c r="F7"/>
  <c r="A8"/>
  <c r="B8"/>
  <c r="C8"/>
  <c r="D8"/>
  <c r="E8"/>
  <c r="F8"/>
  <c r="A9"/>
  <c r="B9"/>
  <c r="C9"/>
  <c r="D9"/>
  <c r="E9"/>
  <c r="F9"/>
  <c r="A10"/>
  <c r="B10"/>
  <c r="C10"/>
  <c r="D10"/>
  <c r="E10"/>
  <c r="F10"/>
  <c r="A11"/>
  <c r="B11"/>
  <c r="C11"/>
  <c r="D11"/>
  <c r="E11"/>
  <c r="F11"/>
  <c r="A12"/>
  <c r="B12"/>
  <c r="C12"/>
  <c r="D12"/>
  <c r="E12"/>
  <c r="F12"/>
  <c r="A13"/>
  <c r="B13"/>
  <c r="C13"/>
  <c r="D13"/>
  <c r="E13"/>
  <c r="F13"/>
  <c r="A14"/>
  <c r="B14"/>
  <c r="C14"/>
  <c r="D14"/>
  <c r="E14"/>
  <c r="F14"/>
  <c r="A15"/>
  <c r="B15"/>
  <c r="C15"/>
  <c r="D15"/>
  <c r="E15"/>
  <c r="F15"/>
  <c r="A16"/>
  <c r="B16"/>
  <c r="C16"/>
  <c r="D16"/>
  <c r="E16"/>
  <c r="F16"/>
  <c r="A17"/>
  <c r="B17"/>
  <c r="C17"/>
  <c r="D17"/>
  <c r="E17"/>
  <c r="F17"/>
  <c r="A18"/>
  <c r="B18"/>
  <c r="C18"/>
  <c r="D18"/>
  <c r="E18"/>
  <c r="F18"/>
  <c r="A19"/>
  <c r="B19"/>
  <c r="C19"/>
  <c r="D19"/>
  <c r="E19"/>
  <c r="F19"/>
  <c r="F5"/>
  <c r="E5"/>
  <c r="D5"/>
  <c r="C5"/>
  <c r="B5"/>
  <c r="A5"/>
  <c r="U1"/>
  <c r="L1"/>
  <c r="K1"/>
  <c r="A1"/>
  <c r="K6" i="7"/>
  <c r="L6"/>
  <c r="M6"/>
  <c r="K7"/>
  <c r="L7"/>
  <c r="M7"/>
  <c r="K8"/>
  <c r="L8"/>
  <c r="M8"/>
  <c r="K9"/>
  <c r="L9"/>
  <c r="M9"/>
  <c r="K10"/>
  <c r="L10"/>
  <c r="M10"/>
  <c r="K1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L5"/>
  <c r="M5"/>
  <c r="K5"/>
  <c r="E2" i="4"/>
  <c r="G7" i="18"/>
  <c r="G7" i="7"/>
  <c r="A4" i="6"/>
  <c r="B4"/>
  <c r="B5" i="7" s="1"/>
  <c r="C4" i="6"/>
  <c r="D4"/>
  <c r="D5" i="7" s="1"/>
  <c r="E4" i="6"/>
  <c r="E5" i="7" s="1"/>
  <c r="F4" i="6"/>
  <c r="F5" i="7" s="1"/>
  <c r="G4" i="6"/>
  <c r="G5" i="18" s="1"/>
  <c r="H4" i="6"/>
  <c r="H5" i="7" s="1"/>
  <c r="I4" i="6"/>
  <c r="I5" i="18" s="1"/>
  <c r="J4" i="6"/>
  <c r="J5" i="7" s="1"/>
  <c r="A5" i="6"/>
  <c r="B5"/>
  <c r="C5"/>
  <c r="D5"/>
  <c r="E5"/>
  <c r="F5"/>
  <c r="G5"/>
  <c r="G6" i="18" s="1"/>
  <c r="H5" i="6"/>
  <c r="H6" i="18" s="1"/>
  <c r="I5" i="6"/>
  <c r="I6" i="18" s="1"/>
  <c r="J5" i="6"/>
  <c r="J6" i="18" s="1"/>
  <c r="A6" i="6"/>
  <c r="B6"/>
  <c r="B7" i="7" s="1"/>
  <c r="C6" i="6"/>
  <c r="D6"/>
  <c r="D7" i="7" s="1"/>
  <c r="E6" i="6"/>
  <c r="F6"/>
  <c r="F7" i="7" s="1"/>
  <c r="H6" i="6"/>
  <c r="H7" i="18" s="1"/>
  <c r="I6" i="6"/>
  <c r="I7" i="7" s="1"/>
  <c r="J6" i="6"/>
  <c r="J7" i="7" s="1"/>
  <c r="A7" i="6"/>
  <c r="A8" i="7" s="1"/>
  <c r="B7" i="6"/>
  <c r="C7"/>
  <c r="C8" i="7" s="1"/>
  <c r="D7" i="6"/>
  <c r="E7"/>
  <c r="E8" i="7" s="1"/>
  <c r="F7" i="6"/>
  <c r="G7"/>
  <c r="G8" i="7" s="1"/>
  <c r="H7" i="6"/>
  <c r="H8" i="18" s="1"/>
  <c r="I7" i="6"/>
  <c r="I8" i="7" s="1"/>
  <c r="J7" i="6"/>
  <c r="J8" i="18" s="1"/>
  <c r="A8" i="6"/>
  <c r="A9" i="7" s="1"/>
  <c r="B8" i="6"/>
  <c r="C8"/>
  <c r="D8"/>
  <c r="E8"/>
  <c r="E9" i="7" s="1"/>
  <c r="F8" i="6"/>
  <c r="G8"/>
  <c r="G9" i="18" s="1"/>
  <c r="H8" i="6"/>
  <c r="H9" i="18" s="1"/>
  <c r="I8" i="6"/>
  <c r="I9" i="7" s="1"/>
  <c r="J8" i="6"/>
  <c r="J9" i="18" s="1"/>
  <c r="A9" i="6"/>
  <c r="A10" i="7" s="1"/>
  <c r="B9" i="6"/>
  <c r="C9"/>
  <c r="C10" i="7" s="1"/>
  <c r="D9" i="6"/>
  <c r="E9"/>
  <c r="E10" i="7" s="1"/>
  <c r="F9" i="6"/>
  <c r="G9"/>
  <c r="G10" i="7" s="1"/>
  <c r="H9" i="6"/>
  <c r="H10" i="18" s="1"/>
  <c r="I9" i="6"/>
  <c r="I10" i="7" s="1"/>
  <c r="J9" i="6"/>
  <c r="J10" i="18" s="1"/>
  <c r="A10" i="6"/>
  <c r="B10"/>
  <c r="C10"/>
  <c r="D10"/>
  <c r="D11" i="7" s="1"/>
  <c r="E10" i="6"/>
  <c r="F10"/>
  <c r="F11" i="7" s="1"/>
  <c r="G10" i="6"/>
  <c r="H10"/>
  <c r="H11" i="7" s="1"/>
  <c r="I10" i="6"/>
  <c r="J10"/>
  <c r="J11" i="7" s="1"/>
  <c r="A11" i="6"/>
  <c r="B11"/>
  <c r="C11"/>
  <c r="D11"/>
  <c r="D12" i="7" s="1"/>
  <c r="E11" i="6"/>
  <c r="F11"/>
  <c r="G11"/>
  <c r="H11"/>
  <c r="H12" i="7" s="1"/>
  <c r="I11" i="6"/>
  <c r="J11"/>
  <c r="A12"/>
  <c r="B12"/>
  <c r="B13" i="7" s="1"/>
  <c r="C12" i="6"/>
  <c r="D12"/>
  <c r="D13" i="7" s="1"/>
  <c r="E12" i="6"/>
  <c r="E13" i="7" s="1"/>
  <c r="F12" i="6"/>
  <c r="G12"/>
  <c r="G13" i="7" s="1"/>
  <c r="H12" i="6"/>
  <c r="I12"/>
  <c r="I13" i="7" s="1"/>
  <c r="J12" i="6"/>
  <c r="J13" i="7" s="1"/>
  <c r="A13" i="6"/>
  <c r="A14" i="7" s="1"/>
  <c r="B13" i="6"/>
  <c r="C13"/>
  <c r="D13"/>
  <c r="D14" i="7" s="1"/>
  <c r="E13" i="6"/>
  <c r="E14" i="7" s="1"/>
  <c r="F13" i="6"/>
  <c r="G13"/>
  <c r="H13"/>
  <c r="H14" i="7" s="1"/>
  <c r="I13" i="6"/>
  <c r="I14" i="7" s="1"/>
  <c r="J13" i="6"/>
  <c r="A14"/>
  <c r="A15" i="7" s="1"/>
  <c r="B14" i="6"/>
  <c r="C14"/>
  <c r="C15" i="7" s="1"/>
  <c r="D14" i="6"/>
  <c r="E14"/>
  <c r="E15" i="7" s="1"/>
  <c r="F14" i="6"/>
  <c r="G14"/>
  <c r="G15" i="7" s="1"/>
  <c r="H14" i="6"/>
  <c r="I14"/>
  <c r="I15" i="7" s="1"/>
  <c r="J14" i="6"/>
  <c r="A15"/>
  <c r="B15"/>
  <c r="C15"/>
  <c r="D15"/>
  <c r="E15"/>
  <c r="E16" i="7" s="1"/>
  <c r="F15" i="6"/>
  <c r="G15"/>
  <c r="H15"/>
  <c r="I15"/>
  <c r="I16" i="7" s="1"/>
  <c r="J15" i="6"/>
  <c r="A16"/>
  <c r="A17" i="7" s="1"/>
  <c r="B16" i="6"/>
  <c r="C16"/>
  <c r="C17" i="7" s="1"/>
  <c r="D16" i="6"/>
  <c r="E16"/>
  <c r="F16"/>
  <c r="F17" i="7" s="1"/>
  <c r="G16" i="6"/>
  <c r="H16"/>
  <c r="H17" i="7" s="1"/>
  <c r="I16" i="6"/>
  <c r="J16"/>
  <c r="J17" i="7" s="1"/>
  <c r="A17" i="6"/>
  <c r="A18" i="7" s="1"/>
  <c r="B17" i="6"/>
  <c r="B18" i="7" s="1"/>
  <c r="C17" i="6"/>
  <c r="D17"/>
  <c r="E17"/>
  <c r="E18" i="7" s="1"/>
  <c r="F17" i="6"/>
  <c r="F18" i="7" s="1"/>
  <c r="G17" i="6"/>
  <c r="H17"/>
  <c r="I17"/>
  <c r="I18" i="7" s="1"/>
  <c r="J17" i="6"/>
  <c r="J18" i="7" s="1"/>
  <c r="A18" i="6"/>
  <c r="B18"/>
  <c r="B19" i="7" s="1"/>
  <c r="C18" i="6"/>
  <c r="D18"/>
  <c r="D19" i="7" s="1"/>
  <c r="E18" i="6"/>
  <c r="F18"/>
  <c r="F19" i="7" s="1"/>
  <c r="G18" i="6"/>
  <c r="H18"/>
  <c r="H19" i="7" s="1"/>
  <c r="I18" i="6"/>
  <c r="J18"/>
  <c r="J19" i="7" s="1"/>
  <c r="C3" i="4"/>
  <c r="P7"/>
  <c r="K9" i="39" s="1"/>
  <c r="W7" i="4"/>
  <c r="AB7"/>
  <c r="AG7"/>
  <c r="AL7"/>
  <c r="S9" i="39" s="1"/>
  <c r="P8" i="4"/>
  <c r="K10" i="39" s="1"/>
  <c r="W8" i="4"/>
  <c r="R8" s="1"/>
  <c r="P10" i="39" s="1"/>
  <c r="AB8" i="4"/>
  <c r="Q10" i="39" s="1"/>
  <c r="AG8" i="4"/>
  <c r="R10" i="39" s="1"/>
  <c r="AL8" i="4"/>
  <c r="S10" i="39" s="1"/>
  <c r="P9" i="4"/>
  <c r="K11" i="39" s="1"/>
  <c r="W9" i="4"/>
  <c r="R9" s="1"/>
  <c r="P11" i="39" s="1"/>
  <c r="AB9" i="4"/>
  <c r="Q11" i="39" s="1"/>
  <c r="AG9" i="4"/>
  <c r="R11" i="39" s="1"/>
  <c r="AL9" i="4"/>
  <c r="P10"/>
  <c r="K12" i="39" s="1"/>
  <c r="W10" i="4"/>
  <c r="R10" s="1"/>
  <c r="P12" i="39" s="1"/>
  <c r="AB10" i="4"/>
  <c r="Q12" i="39" s="1"/>
  <c r="AG10" i="4"/>
  <c r="R12" i="39" s="1"/>
  <c r="AL10" i="4"/>
  <c r="S12" i="39" s="1"/>
  <c r="P11" i="4"/>
  <c r="K13" i="39" s="1"/>
  <c r="W11" i="4"/>
  <c r="AB11"/>
  <c r="Q13" i="39" s="1"/>
  <c r="AG11" i="4"/>
  <c r="AL11"/>
  <c r="S13" i="39" s="1"/>
  <c r="P12" i="4"/>
  <c r="K14" i="39" s="1"/>
  <c r="W12" i="4"/>
  <c r="R12" s="1"/>
  <c r="P14" i="39" s="1"/>
  <c r="AB12" i="4"/>
  <c r="Q14" i="39" s="1"/>
  <c r="AG12" i="4"/>
  <c r="AL12"/>
  <c r="P13"/>
  <c r="K15" i="39" s="1"/>
  <c r="R13" i="4"/>
  <c r="P15" i="39" s="1"/>
  <c r="W13" i="4"/>
  <c r="AB13"/>
  <c r="Q15" i="39" s="1"/>
  <c r="AG13" i="4"/>
  <c r="R15" i="39" s="1"/>
  <c r="AL13" i="4"/>
  <c r="S15" i="39" s="1"/>
  <c r="P14" i="4"/>
  <c r="K16" i="39" s="1"/>
  <c r="Q14" i="4"/>
  <c r="L16" i="39" s="1"/>
  <c r="W14" i="4"/>
  <c r="R14" s="1"/>
  <c r="P16" i="39" s="1"/>
  <c r="AB14" i="4"/>
  <c r="Q16" i="39" s="1"/>
  <c r="AG14" i="4"/>
  <c r="R16" i="39" s="1"/>
  <c r="AL14" i="4"/>
  <c r="AM14" s="1"/>
  <c r="X16" i="39" s="1"/>
  <c r="P15" i="4"/>
  <c r="Q15" s="1"/>
  <c r="L17" i="39" s="1"/>
  <c r="W15" i="4"/>
  <c r="R15" s="1"/>
  <c r="P17" i="39" s="1"/>
  <c r="AB15" i="4"/>
  <c r="Q17" i="39" s="1"/>
  <c r="AG15" i="4"/>
  <c r="R17" i="39" s="1"/>
  <c r="AL15" i="4"/>
  <c r="P16"/>
  <c r="K18" i="39" s="1"/>
  <c r="W16" i="4"/>
  <c r="R16" s="1"/>
  <c r="P18" i="39" s="1"/>
  <c r="AB16" i="4"/>
  <c r="AG16"/>
  <c r="R18" i="39" s="1"/>
  <c r="AL16" i="4"/>
  <c r="P17"/>
  <c r="Q17" s="1"/>
  <c r="L19" i="39" s="1"/>
  <c r="W17" i="4"/>
  <c r="R17" s="1"/>
  <c r="P19" i="39" s="1"/>
  <c r="AB17" i="4"/>
  <c r="Q19" i="39" s="1"/>
  <c r="AG17" i="4"/>
  <c r="AL17"/>
  <c r="P18"/>
  <c r="K20" i="39" s="1"/>
  <c r="W18" i="4"/>
  <c r="R18" s="1"/>
  <c r="P20" i="39" s="1"/>
  <c r="AB18" i="4"/>
  <c r="Q20" i="39" s="1"/>
  <c r="AG18" i="4"/>
  <c r="AL18"/>
  <c r="P19"/>
  <c r="Q19" s="1"/>
  <c r="L21" i="39" s="1"/>
  <c r="W19" i="4"/>
  <c r="AB19"/>
  <c r="Q21" i="39" s="1"/>
  <c r="AG19" i="4"/>
  <c r="AL19"/>
  <c r="S21" i="39" s="1"/>
  <c r="P20" i="4"/>
  <c r="K22" i="39" s="1"/>
  <c r="W20" i="4"/>
  <c r="R20" s="1"/>
  <c r="P22" i="39" s="1"/>
  <c r="AB20" i="4"/>
  <c r="AG20"/>
  <c r="AL20"/>
  <c r="P21"/>
  <c r="Q21" s="1"/>
  <c r="L23" i="39" s="1"/>
  <c r="W21" i="4"/>
  <c r="R21" s="1"/>
  <c r="P23" i="39" s="1"/>
  <c r="AB21" i="4"/>
  <c r="AG21"/>
  <c r="AL21"/>
  <c r="S23" i="39" s="1"/>
  <c r="R11" i="4"/>
  <c r="P13" i="39" s="1"/>
  <c r="H7" i="7"/>
  <c r="K19" i="39" l="1"/>
  <c r="AC11" i="40"/>
  <c r="T13" i="44" s="1"/>
  <c r="Q12" i="40"/>
  <c r="L14" i="44" s="1"/>
  <c r="AH13" i="40"/>
  <c r="V15" i="44" s="1"/>
  <c r="AC15" i="40"/>
  <c r="T17" i="44" s="1"/>
  <c r="Q16" i="40"/>
  <c r="AC19"/>
  <c r="T21" i="44" s="1"/>
  <c r="Q20" i="40"/>
  <c r="AH21"/>
  <c r="V23" i="44" s="1"/>
  <c r="N11" i="42"/>
  <c r="N14"/>
  <c r="N15"/>
  <c r="N18"/>
  <c r="N19"/>
  <c r="I8"/>
  <c r="G9"/>
  <c r="I10" i="43"/>
  <c r="L10" i="44"/>
  <c r="K21" i="39"/>
  <c r="X19" i="40"/>
  <c r="Q10"/>
  <c r="AM10"/>
  <c r="X12" i="44" s="1"/>
  <c r="Q14" i="40"/>
  <c r="AM14"/>
  <c r="X16" i="44" s="1"/>
  <c r="Q18" i="40"/>
  <c r="AM18"/>
  <c r="X20" i="44" s="1"/>
  <c r="AC21" i="40"/>
  <c r="T23" i="44" s="1"/>
  <c r="N16" i="42"/>
  <c r="I6"/>
  <c r="H7"/>
  <c r="J10"/>
  <c r="K11" i="44"/>
  <c r="L23"/>
  <c r="K23" i="39"/>
  <c r="Q7" i="40"/>
  <c r="L9" i="44" s="1"/>
  <c r="AC12" i="40"/>
  <c r="T14" i="44" s="1"/>
  <c r="AC16" i="40"/>
  <c r="T18" i="44" s="1"/>
  <c r="AC20" i="40"/>
  <c r="T22" i="44" s="1"/>
  <c r="N12" i="42"/>
  <c r="J5"/>
  <c r="H6"/>
  <c r="K19" i="44"/>
  <c r="K23"/>
  <c r="AC18" i="40"/>
  <c r="T20" i="44" s="1"/>
  <c r="G5" i="42"/>
  <c r="J8"/>
  <c r="H9"/>
  <c r="K15" i="44"/>
  <c r="X9" i="40"/>
  <c r="R7"/>
  <c r="P9" i="44" s="1"/>
  <c r="X10" i="40"/>
  <c r="X14"/>
  <c r="X18"/>
  <c r="AM15"/>
  <c r="X17" i="44" s="1"/>
  <c r="AM7" i="40"/>
  <c r="X9" i="44" s="1"/>
  <c r="AC7" i="40"/>
  <c r="T9" i="44" s="1"/>
  <c r="Q17"/>
  <c r="Q22"/>
  <c r="AC14" i="40"/>
  <c r="T16" i="44" s="1"/>
  <c r="Q10"/>
  <c r="R23"/>
  <c r="Q13"/>
  <c r="Q20"/>
  <c r="Q14"/>
  <c r="Q21"/>
  <c r="Q23"/>
  <c r="AC10" i="40"/>
  <c r="T12" i="44" s="1"/>
  <c r="Q18"/>
  <c r="AH12" i="40"/>
  <c r="V14" i="44" s="1"/>
  <c r="R15"/>
  <c r="AM11" i="40"/>
  <c r="X13" i="44" s="1"/>
  <c r="AM19" i="40"/>
  <c r="X21" i="44" s="1"/>
  <c r="S12"/>
  <c r="S16"/>
  <c r="S20"/>
  <c r="I5" i="43"/>
  <c r="G6"/>
  <c r="J9"/>
  <c r="H10"/>
  <c r="N5" i="42"/>
  <c r="N9"/>
  <c r="N13"/>
  <c r="N17"/>
  <c r="H5"/>
  <c r="J6"/>
  <c r="I7"/>
  <c r="G8"/>
  <c r="I9"/>
  <c r="G10"/>
  <c r="J7" i="43"/>
  <c r="H8"/>
  <c r="G7" i="42"/>
  <c r="AC17" i="40"/>
  <c r="T19" i="44" s="1"/>
  <c r="AM17" i="40"/>
  <c r="X19" i="44" s="1"/>
  <c r="AC9" i="40"/>
  <c r="AM9"/>
  <c r="X11" i="44" s="1"/>
  <c r="AM13" i="40"/>
  <c r="X15" i="44" s="1"/>
  <c r="AC13" i="40"/>
  <c r="T15" i="44" s="1"/>
  <c r="AH9" i="40"/>
  <c r="V11" i="44" s="1"/>
  <c r="AH17" i="40"/>
  <c r="V19" i="44" s="1"/>
  <c r="AH16" i="40"/>
  <c r="V18" i="44" s="1"/>
  <c r="X17" i="40"/>
  <c r="AH20"/>
  <c r="V22" i="44" s="1"/>
  <c r="X21" i="40"/>
  <c r="AH7"/>
  <c r="V9" i="44" s="1"/>
  <c r="X8" i="40"/>
  <c r="AM8"/>
  <c r="AH11"/>
  <c r="V13" i="44" s="1"/>
  <c r="X12" i="40"/>
  <c r="AM12"/>
  <c r="X14" i="44" s="1"/>
  <c r="AH15" i="40"/>
  <c r="V17" i="44" s="1"/>
  <c r="X16" i="40"/>
  <c r="R18"/>
  <c r="P20" i="44" s="1"/>
  <c r="AH19" i="40"/>
  <c r="V21" i="44" s="1"/>
  <c r="X20" i="40"/>
  <c r="X7"/>
  <c r="X11"/>
  <c r="X15"/>
  <c r="X13"/>
  <c r="R10"/>
  <c r="P12" i="44" s="1"/>
  <c r="AD13" i="40"/>
  <c r="U15" i="44" s="1"/>
  <c r="R14" i="40"/>
  <c r="P16" i="44" s="1"/>
  <c r="Q20" i="4"/>
  <c r="L22" i="39" s="1"/>
  <c r="AM18" i="4"/>
  <c r="X20" i="39" s="1"/>
  <c r="Q18" i="4"/>
  <c r="L20" i="39" s="1"/>
  <c r="Q16" i="4"/>
  <c r="L18" i="39" s="1"/>
  <c r="Q13" i="4"/>
  <c r="L15" i="39" s="1"/>
  <c r="Q11" i="4"/>
  <c r="L13" i="39" s="1"/>
  <c r="Q9" i="4"/>
  <c r="AM9" s="1"/>
  <c r="X11" i="39" s="1"/>
  <c r="Q7" i="4"/>
  <c r="L9" i="39" s="1"/>
  <c r="I7" i="18"/>
  <c r="K17" i="39"/>
  <c r="D17" i="7"/>
  <c r="AC21" i="4"/>
  <c r="T23" i="39" s="1"/>
  <c r="AH19" i="4"/>
  <c r="V21" i="39" s="1"/>
  <c r="AH17" i="4"/>
  <c r="V19" i="39" s="1"/>
  <c r="J7" i="18"/>
  <c r="AH21" i="4"/>
  <c r="V23" i="39" s="1"/>
  <c r="AC20" i="4"/>
  <c r="T22" i="39" s="1"/>
  <c r="AM17" i="4"/>
  <c r="X19" i="39" s="1"/>
  <c r="AM15" i="4"/>
  <c r="X17" i="39" s="1"/>
  <c r="AM12" i="4"/>
  <c r="X14" i="39" s="1"/>
  <c r="Q12" i="4"/>
  <c r="L14" i="39" s="1"/>
  <c r="Q10" i="4"/>
  <c r="L12" i="39" s="1"/>
  <c r="Q8" i="4"/>
  <c r="L10" i="39" s="1"/>
  <c r="AC7" i="4"/>
  <c r="T9" i="39" s="1"/>
  <c r="N18" i="7"/>
  <c r="N10"/>
  <c r="S17" i="39"/>
  <c r="AC17" i="4"/>
  <c r="T19" i="39" s="1"/>
  <c r="Q22"/>
  <c r="N17" i="7"/>
  <c r="N14"/>
  <c r="N13"/>
  <c r="N9"/>
  <c r="S16" i="39"/>
  <c r="R14"/>
  <c r="AC13" i="4"/>
  <c r="T15" i="39" s="1"/>
  <c r="Q9"/>
  <c r="S22"/>
  <c r="AM21" i="4"/>
  <c r="X23" i="39" s="1"/>
  <c r="AM11" i="4"/>
  <c r="X13" i="39" s="1"/>
  <c r="AM19" i="4"/>
  <c r="X21" i="39" s="1"/>
  <c r="S11"/>
  <c r="R19"/>
  <c r="AC11" i="4"/>
  <c r="T13" i="39" s="1"/>
  <c r="AC15" i="4"/>
  <c r="T17" i="39" s="1"/>
  <c r="R9"/>
  <c r="N19" i="7"/>
  <c r="N16"/>
  <c r="N15"/>
  <c r="N12"/>
  <c r="N11"/>
  <c r="N8"/>
  <c r="N7"/>
  <c r="N6"/>
  <c r="X18" i="4"/>
  <c r="X13"/>
  <c r="X21"/>
  <c r="X19"/>
  <c r="X20"/>
  <c r="X15"/>
  <c r="X14"/>
  <c r="X17"/>
  <c r="X9"/>
  <c r="R7"/>
  <c r="P9" i="39" s="1"/>
  <c r="S19"/>
  <c r="S14"/>
  <c r="S20"/>
  <c r="S18"/>
  <c r="AM8" i="4"/>
  <c r="X10" i="39" s="1"/>
  <c r="AM7" i="4"/>
  <c r="R21" i="39"/>
  <c r="R20"/>
  <c r="AH15" i="4"/>
  <c r="V17" i="39" s="1"/>
  <c r="R22"/>
  <c r="AH10" i="4"/>
  <c r="V12" i="39" s="1"/>
  <c r="R23"/>
  <c r="R13"/>
  <c r="AH14" i="4"/>
  <c r="V16" i="39" s="1"/>
  <c r="AH8" i="4"/>
  <c r="V10" i="39" s="1"/>
  <c r="Q23"/>
  <c r="Q18"/>
  <c r="AC19" i="4"/>
  <c r="T21" i="39" s="1"/>
  <c r="AC10" i="4"/>
  <c r="T12" i="39" s="1"/>
  <c r="AC18" i="4"/>
  <c r="T20" i="39" s="1"/>
  <c r="AC14" i="4"/>
  <c r="T16" i="39" s="1"/>
  <c r="AC8" i="4"/>
  <c r="T10" i="39" s="1"/>
  <c r="A16" i="7"/>
  <c r="G10" i="18"/>
  <c r="G14" i="7"/>
  <c r="C11"/>
  <c r="A7"/>
  <c r="H18"/>
  <c r="E7"/>
  <c r="N5"/>
  <c r="A13"/>
  <c r="B10"/>
  <c r="D15"/>
  <c r="G11"/>
  <c r="F10"/>
  <c r="H6"/>
  <c r="C5"/>
  <c r="I9" i="18"/>
  <c r="J5"/>
  <c r="G17" i="7"/>
  <c r="D6"/>
  <c r="D18"/>
  <c r="H15"/>
  <c r="C14"/>
  <c r="J10"/>
  <c r="G5"/>
  <c r="G8" i="18"/>
  <c r="A19" i="7"/>
  <c r="D8"/>
  <c r="G19"/>
  <c r="C19"/>
  <c r="I17"/>
  <c r="E17"/>
  <c r="G16"/>
  <c r="C16"/>
  <c r="J15"/>
  <c r="F15"/>
  <c r="B15"/>
  <c r="H13"/>
  <c r="C13"/>
  <c r="J12"/>
  <c r="F12"/>
  <c r="B12"/>
  <c r="I11"/>
  <c r="E11"/>
  <c r="A11"/>
  <c r="H10"/>
  <c r="D10"/>
  <c r="G9"/>
  <c r="C9"/>
  <c r="J8"/>
  <c r="F8"/>
  <c r="B8"/>
  <c r="C7"/>
  <c r="J6"/>
  <c r="F6"/>
  <c r="B6"/>
  <c r="I5"/>
  <c r="A5"/>
  <c r="I10" i="18"/>
  <c r="I8"/>
  <c r="H5"/>
  <c r="E19" i="7"/>
  <c r="B17"/>
  <c r="F13"/>
  <c r="H8"/>
  <c r="G18"/>
  <c r="C18"/>
  <c r="H16"/>
  <c r="D16"/>
  <c r="J14"/>
  <c r="F14"/>
  <c r="B14"/>
  <c r="G12"/>
  <c r="C12"/>
  <c r="B11"/>
  <c r="H9"/>
  <c r="D9"/>
  <c r="G6"/>
  <c r="C6"/>
  <c r="I19"/>
  <c r="J16"/>
  <c r="F16"/>
  <c r="B16"/>
  <c r="I12"/>
  <c r="E12"/>
  <c r="A12"/>
  <c r="J9"/>
  <c r="F9"/>
  <c r="B9"/>
  <c r="I6"/>
  <c r="E6"/>
  <c r="A6"/>
  <c r="X11" i="4"/>
  <c r="X16"/>
  <c r="X10"/>
  <c r="R19"/>
  <c r="P21" i="39" s="1"/>
  <c r="X12" i="4"/>
  <c r="X8"/>
  <c r="X7"/>
  <c r="AH18" i="40" l="1"/>
  <c r="V20" i="44" s="1"/>
  <c r="L20"/>
  <c r="AH10" i="40"/>
  <c r="V12" i="44" s="1"/>
  <c r="L12"/>
  <c r="AH11" i="4"/>
  <c r="V13" i="39" s="1"/>
  <c r="AM16" i="40"/>
  <c r="X18" i="44" s="1"/>
  <c r="L18"/>
  <c r="AM16" i="4"/>
  <c r="X18" i="39" s="1"/>
  <c r="AM20" i="4"/>
  <c r="X22" i="39" s="1"/>
  <c r="AH14" i="40"/>
  <c r="V16" i="44" s="1"/>
  <c r="L16"/>
  <c r="AH20" i="4"/>
  <c r="V22" i="39" s="1"/>
  <c r="AM20" i="40"/>
  <c r="X22" i="44" s="1"/>
  <c r="L22"/>
  <c r="AH18" i="4"/>
  <c r="V20" i="39" s="1"/>
  <c r="AD9" i="40"/>
  <c r="U11" i="44" s="1"/>
  <c r="AD14" i="40"/>
  <c r="U16" i="44" s="1"/>
  <c r="AD10" i="40"/>
  <c r="U12" i="44" s="1"/>
  <c r="T11"/>
  <c r="AD16" i="40"/>
  <c r="U18" i="44" s="1"/>
  <c r="AD11" i="40"/>
  <c r="U13" i="44" s="1"/>
  <c r="AD8" i="40"/>
  <c r="U10" i="44" s="1"/>
  <c r="AD15" i="40"/>
  <c r="U17" i="44" s="1"/>
  <c r="AN7" i="40"/>
  <c r="Y9" i="44" s="1"/>
  <c r="X10"/>
  <c r="AI20" i="40"/>
  <c r="W22" i="44" s="1"/>
  <c r="AI16" i="40"/>
  <c r="W18" i="44" s="1"/>
  <c r="AI12" i="40"/>
  <c r="W14" i="44" s="1"/>
  <c r="AI8" i="40"/>
  <c r="W10" i="44" s="1"/>
  <c r="AI14" i="40"/>
  <c r="W16" i="44" s="1"/>
  <c r="AI10" i="40"/>
  <c r="W12" i="44" s="1"/>
  <c r="AI15" i="40"/>
  <c r="W17" i="44" s="1"/>
  <c r="AI21" i="40"/>
  <c r="W23" i="44" s="1"/>
  <c r="AI17" i="40"/>
  <c r="W19" i="44" s="1"/>
  <c r="AI13" i="40"/>
  <c r="W15" i="44" s="1"/>
  <c r="AI9" i="40"/>
  <c r="W11" i="44" s="1"/>
  <c r="AI18" i="40"/>
  <c r="W20" i="44" s="1"/>
  <c r="AI19" i="40"/>
  <c r="W21" i="44" s="1"/>
  <c r="AI11" i="40"/>
  <c r="W13" i="44" s="1"/>
  <c r="AI7" i="40"/>
  <c r="W9" i="44" s="1"/>
  <c r="AN16" i="40"/>
  <c r="Y18" i="44" s="1"/>
  <c r="AN8" i="40"/>
  <c r="Y10" i="44" s="1"/>
  <c r="AN17" i="40"/>
  <c r="Y19" i="44" s="1"/>
  <c r="AN12" i="40"/>
  <c r="Y14" i="44" s="1"/>
  <c r="AN11" i="40"/>
  <c r="Y13" i="44" s="1"/>
  <c r="AN18" i="40"/>
  <c r="Y20" i="44" s="1"/>
  <c r="AN13" i="40"/>
  <c r="Y15" i="44" s="1"/>
  <c r="AD20" i="40"/>
  <c r="U22" i="44" s="1"/>
  <c r="AD19" i="40"/>
  <c r="U21" i="44" s="1"/>
  <c r="AN14" i="40"/>
  <c r="Y16" i="44" s="1"/>
  <c r="AN9" i="40"/>
  <c r="AD7"/>
  <c r="U9" i="44" s="1"/>
  <c r="AD12" i="40"/>
  <c r="U14" i="44" s="1"/>
  <c r="AD21" i="40"/>
  <c r="U23" i="44" s="1"/>
  <c r="AD17" i="40"/>
  <c r="U19" i="44" s="1"/>
  <c r="AD18" i="40"/>
  <c r="U20" i="44" s="1"/>
  <c r="AN20" i="40"/>
  <c r="Y22" i="44" s="1"/>
  <c r="AN10" i="40"/>
  <c r="Y12" i="44" s="1"/>
  <c r="AN15" i="40"/>
  <c r="Y17" i="44" s="1"/>
  <c r="AN21" i="40"/>
  <c r="Y23" i="44" s="1"/>
  <c r="AN19" i="40"/>
  <c r="Y21" i="44" s="1"/>
  <c r="L11" i="39"/>
  <c r="AC9" i="4"/>
  <c r="T11" i="39" s="1"/>
  <c r="AH12" i="4"/>
  <c r="V14" i="39" s="1"/>
  <c r="AH16" i="4"/>
  <c r="V18" i="39" s="1"/>
  <c r="AC16" i="4"/>
  <c r="T18" i="39" s="1"/>
  <c r="AC12" i="4"/>
  <c r="T14" i="39" s="1"/>
  <c r="AH13" i="4"/>
  <c r="V15" i="39" s="1"/>
  <c r="AM13" i="4"/>
  <c r="X15" i="39" s="1"/>
  <c r="AH9" i="4"/>
  <c r="V11" i="39" s="1"/>
  <c r="AM10" i="4"/>
  <c r="X12" i="39" s="1"/>
  <c r="AH7" i="4"/>
  <c r="V9" i="39" s="1"/>
  <c r="AN9" i="4"/>
  <c r="Y11" i="39" s="1"/>
  <c r="AN12" i="4"/>
  <c r="Y14" i="39" s="1"/>
  <c r="AN7" i="4"/>
  <c r="Y9" i="39" s="1"/>
  <c r="AN8" i="4"/>
  <c r="Y10" i="39" s="1"/>
  <c r="AN18" i="4"/>
  <c r="Y20" i="39" s="1"/>
  <c r="X9"/>
  <c r="AN14" i="4"/>
  <c r="Y16" i="39" s="1"/>
  <c r="AI11" i="4"/>
  <c r="W13" i="39" s="1"/>
  <c r="AI12" i="4"/>
  <c r="W14" i="39" s="1"/>
  <c r="AD10" i="4"/>
  <c r="U12" i="39" s="1"/>
  <c r="AD18" i="4"/>
  <c r="U20" i="39" s="1"/>
  <c r="AD17" i="4"/>
  <c r="U19" i="39" s="1"/>
  <c r="AD14" i="4"/>
  <c r="U16" i="39" s="1"/>
  <c r="AD20" i="4" l="1"/>
  <c r="AI7"/>
  <c r="W9" i="39" s="1"/>
  <c r="AN20" i="4"/>
  <c r="Y22" i="39" s="1"/>
  <c r="AO8" i="40"/>
  <c r="Z10" i="44" s="1"/>
  <c r="AO15" i="40"/>
  <c r="AP15" s="1"/>
  <c r="AO9"/>
  <c r="Y11" i="44"/>
  <c r="AO14" i="40"/>
  <c r="AO13"/>
  <c r="AO18"/>
  <c r="AO7"/>
  <c r="AO20"/>
  <c r="AO11"/>
  <c r="AO10"/>
  <c r="AO16"/>
  <c r="AO12"/>
  <c r="AO19"/>
  <c r="AO17"/>
  <c r="AO21"/>
  <c r="AD21" i="4"/>
  <c r="U23" i="39" s="1"/>
  <c r="AD7" i="4"/>
  <c r="U9" i="39" s="1"/>
  <c r="AD9" i="4"/>
  <c r="U11" i="39" s="1"/>
  <c r="AI13" i="4"/>
  <c r="W15" i="39" s="1"/>
  <c r="AI8" i="4"/>
  <c r="W10" i="39" s="1"/>
  <c r="AI19" i="4"/>
  <c r="W21" i="39" s="1"/>
  <c r="AI20" i="4"/>
  <c r="W22" i="39" s="1"/>
  <c r="AD8" i="4"/>
  <c r="U10" i="39" s="1"/>
  <c r="AD13" i="4"/>
  <c r="U15" i="39" s="1"/>
  <c r="AD19" i="4"/>
  <c r="U21" i="39" s="1"/>
  <c r="AI18" i="4"/>
  <c r="W20" i="39" s="1"/>
  <c r="AI14" i="4"/>
  <c r="W16" i="39" s="1"/>
  <c r="AI9" i="4"/>
  <c r="W11" i="39" s="1"/>
  <c r="AI17" i="4"/>
  <c r="W19" i="39" s="1"/>
  <c r="AN17" i="4"/>
  <c r="Y19" i="39" s="1"/>
  <c r="AN21" i="4"/>
  <c r="Y23" i="39" s="1"/>
  <c r="AN13" i="4"/>
  <c r="Y15" i="39" s="1"/>
  <c r="AN15" i="4"/>
  <c r="Y17" i="39" s="1"/>
  <c r="AD16" i="4"/>
  <c r="U18" i="39" s="1"/>
  <c r="AD15" i="4"/>
  <c r="U17" i="39" s="1"/>
  <c r="AD12" i="4"/>
  <c r="AO12" s="1"/>
  <c r="AD11"/>
  <c r="U13" i="39" s="1"/>
  <c r="AI15" i="4"/>
  <c r="W17" i="39" s="1"/>
  <c r="AI10" i="4"/>
  <c r="W12" i="39" s="1"/>
  <c r="AI16" i="4"/>
  <c r="W18" i="39" s="1"/>
  <c r="AN10" i="4"/>
  <c r="Y12" i="39" s="1"/>
  <c r="AN11" i="4"/>
  <c r="Y13" i="39" s="1"/>
  <c r="AN19" i="4"/>
  <c r="Y21" i="39" s="1"/>
  <c r="AN16" i="4"/>
  <c r="Y18" i="39" s="1"/>
  <c r="AI21" i="4"/>
  <c r="W23" i="39" s="1"/>
  <c r="AO20" i="4"/>
  <c r="Z22" i="39" s="1"/>
  <c r="U22"/>
  <c r="AO18" i="4"/>
  <c r="Z20" i="39" s="1"/>
  <c r="AO15" i="4"/>
  <c r="AP15" s="1"/>
  <c r="AO7"/>
  <c r="Z9" i="39" s="1"/>
  <c r="AO16" i="4"/>
  <c r="AP16" s="1"/>
  <c r="AO14"/>
  <c r="AP14" s="1"/>
  <c r="AO21" l="1"/>
  <c r="AP21" s="1"/>
  <c r="AP8" i="40"/>
  <c r="AA10" i="44" s="1"/>
  <c r="Z17"/>
  <c r="AP17" i="40"/>
  <c r="Z19" i="44"/>
  <c r="AP10" i="40"/>
  <c r="Z12" i="44"/>
  <c r="AP18" i="40"/>
  <c r="Z20" i="44"/>
  <c r="AP14" i="40"/>
  <c r="Z16" i="44"/>
  <c r="AA17"/>
  <c r="AP21" i="40"/>
  <c r="Z23" i="44"/>
  <c r="AP16" i="40"/>
  <c r="Z18" i="44"/>
  <c r="AP7" i="40"/>
  <c r="Z9" i="44"/>
  <c r="AP13" i="40"/>
  <c r="Z15" i="44"/>
  <c r="AP12" i="40"/>
  <c r="Z14" i="44"/>
  <c r="AP20" i="40"/>
  <c r="Z22" i="44"/>
  <c r="AP9" i="40"/>
  <c r="Z11" i="44"/>
  <c r="AP19" i="40"/>
  <c r="Z21" i="44"/>
  <c r="AP11" i="40"/>
  <c r="Z13" i="44"/>
  <c r="AO9" i="4"/>
  <c r="Z11" i="39" s="1"/>
  <c r="AO13" i="4"/>
  <c r="AP13" s="1"/>
  <c r="AA15" i="39" s="1"/>
  <c r="U14"/>
  <c r="AO19" i="4"/>
  <c r="AO10"/>
  <c r="Z12" i="39" s="1"/>
  <c r="AO17" i="4"/>
  <c r="Z19" i="39" s="1"/>
  <c r="AO11" i="4"/>
  <c r="AP11" s="1"/>
  <c r="AA13" i="39" s="1"/>
  <c r="AO8" i="4"/>
  <c r="Z10" i="39" s="1"/>
  <c r="AP20" i="4"/>
  <c r="AA22" i="39" s="1"/>
  <c r="Z13"/>
  <c r="Z23"/>
  <c r="AP18" i="4"/>
  <c r="AA20" i="39" s="1"/>
  <c r="AP7" i="4"/>
  <c r="AP17"/>
  <c r="AA19" i="39" s="1"/>
  <c r="AP8" i="4"/>
  <c r="Z17" i="39"/>
  <c r="Z18"/>
  <c r="Z16"/>
  <c r="Z21"/>
  <c r="AP19" i="4"/>
  <c r="Z14" i="39"/>
  <c r="AP12" i="4"/>
  <c r="AA17" i="39"/>
  <c r="AA18"/>
  <c r="AA16"/>
  <c r="AA23"/>
  <c r="AQ15" i="40" l="1"/>
  <c r="A17" i="44" s="1"/>
  <c r="AQ8" i="40"/>
  <c r="A10" i="44" s="1"/>
  <c r="AQ19" i="40"/>
  <c r="A21" i="44" s="1"/>
  <c r="AA21"/>
  <c r="AQ12" i="40"/>
  <c r="A14" i="44" s="1"/>
  <c r="AA14"/>
  <c r="AQ7" i="40"/>
  <c r="A9" i="44" s="1"/>
  <c r="AA9"/>
  <c r="AQ21" i="40"/>
  <c r="A23" i="44" s="1"/>
  <c r="AA23"/>
  <c r="AQ14" i="40"/>
  <c r="A16" i="44" s="1"/>
  <c r="AA16"/>
  <c r="AQ10" i="40"/>
  <c r="A12" i="44" s="1"/>
  <c r="AA12"/>
  <c r="AQ11" i="40"/>
  <c r="A13" i="44" s="1"/>
  <c r="AA13"/>
  <c r="AQ9" i="40"/>
  <c r="A11" i="44" s="1"/>
  <c r="AA11"/>
  <c r="AQ20" i="40"/>
  <c r="A22" i="44" s="1"/>
  <c r="AA22"/>
  <c r="AQ13" i="40"/>
  <c r="A15" i="44" s="1"/>
  <c r="AA15"/>
  <c r="AQ16" i="40"/>
  <c r="A18" i="44" s="1"/>
  <c r="AA18"/>
  <c r="AQ18" i="40"/>
  <c r="A20" i="44" s="1"/>
  <c r="AA20"/>
  <c r="AQ17" i="40"/>
  <c r="A19" i="44" s="1"/>
  <c r="AA19"/>
  <c r="AP9" i="4"/>
  <c r="AQ9" s="1"/>
  <c r="A11" i="39" s="1"/>
  <c r="AP10" i="4"/>
  <c r="AA12" i="39" s="1"/>
  <c r="Z15"/>
  <c r="AQ15" i="4"/>
  <c r="A17" i="39" s="1"/>
  <c r="AA9"/>
  <c r="AQ8" i="4"/>
  <c r="A10" i="39" s="1"/>
  <c r="AQ21" i="4"/>
  <c r="A23" i="39" s="1"/>
  <c r="AQ18" i="4"/>
  <c r="A20" i="39" s="1"/>
  <c r="AA10"/>
  <c r="AQ16" i="4"/>
  <c r="A18" i="39" s="1"/>
  <c r="AQ13" i="4"/>
  <c r="A15" i="39" s="1"/>
  <c r="AQ7" i="4"/>
  <c r="A9" i="39" s="1"/>
  <c r="AQ20" i="4"/>
  <c r="A22" i="39" s="1"/>
  <c r="AQ11" i="4"/>
  <c r="A13" i="39" s="1"/>
  <c r="AQ14" i="4"/>
  <c r="A16" i="39" s="1"/>
  <c r="AQ17" i="4"/>
  <c r="A19" i="39" s="1"/>
  <c r="AA14"/>
  <c r="AQ12" i="4"/>
  <c r="A14" i="39" s="1"/>
  <c r="AA11"/>
  <c r="AA21"/>
  <c r="AQ19" i="4"/>
  <c r="A21" i="39" s="1"/>
  <c r="AQ10" i="4" l="1"/>
  <c r="A12" i="39" s="1"/>
</calcChain>
</file>

<file path=xl/sharedStrings.xml><?xml version="1.0" encoding="utf-8"?>
<sst xmlns="http://schemas.openxmlformats.org/spreadsheetml/2006/main" count="676" uniqueCount="238">
  <si>
    <t>R</t>
  </si>
  <si>
    <t>Místo</t>
  </si>
  <si>
    <t>Rozhodčí</t>
  </si>
  <si>
    <t>Podpis</t>
  </si>
  <si>
    <t>K=</t>
  </si>
  <si>
    <t>[mm]</t>
  </si>
  <si>
    <t>[kg]</t>
  </si>
  <si>
    <t>Start.</t>
  </si>
  <si>
    <t>Měřítko</t>
  </si>
  <si>
    <t>S</t>
  </si>
  <si>
    <t>NSS-A</t>
  </si>
  <si>
    <t>1:20</t>
  </si>
  <si>
    <t>1</t>
  </si>
  <si>
    <t>2</t>
  </si>
  <si>
    <t>3</t>
  </si>
  <si>
    <t>Prez.</t>
  </si>
  <si>
    <t>Místo konání:</t>
  </si>
  <si>
    <t>Hlavní rozhodčí:</t>
  </si>
  <si>
    <t>Hlavní rozhodčí</t>
  </si>
  <si>
    <t>Model</t>
  </si>
  <si>
    <t>Výsledková listina</t>
  </si>
  <si>
    <t>Poznámka</t>
  </si>
  <si>
    <t>č.trv.</t>
  </si>
  <si>
    <t>HODNOTÍCÍ LIST - STAVEBNÍ ZKOUŠKA</t>
  </si>
  <si>
    <t>Jméno modelu/Typ</t>
  </si>
  <si>
    <t>VÝSLEDNÝ HODNOTÍCÍ LIST - STAVEBNÍ ZKOUŠKA</t>
  </si>
  <si>
    <t>Rozhodčí číslo</t>
  </si>
  <si>
    <t>Konečný
 výsledek</t>
  </si>
  <si>
    <t>Start.
číslo</t>
  </si>
  <si>
    <t>Vyhlašovatel:</t>
  </si>
  <si>
    <t>Příjmení a jméno závodníka</t>
  </si>
  <si>
    <t>Délka na VR</t>
  </si>
  <si>
    <t>Plocha plachet</t>
  </si>
  <si>
    <t>Výtlak</t>
  </si>
  <si>
    <t>Čas [min:s]</t>
  </si>
  <si>
    <t>Svaz modelářů České republiky</t>
  </si>
  <si>
    <t>Linear Rating</t>
  </si>
  <si>
    <t>Logaritmical Rating</t>
  </si>
  <si>
    <t>Dvořák</t>
  </si>
  <si>
    <t>sec</t>
  </si>
  <si>
    <t>Body max.</t>
  </si>
  <si>
    <t>CP</t>
  </si>
  <si>
    <t>TP</t>
  </si>
  <si>
    <t>Startovní listina</t>
  </si>
  <si>
    <t>Závodník</t>
  </si>
  <si>
    <t>Příjmení</t>
  </si>
  <si>
    <t>Jméno</t>
  </si>
  <si>
    <t>Věk</t>
  </si>
  <si>
    <t>Licence</t>
  </si>
  <si>
    <t>Kanál</t>
  </si>
  <si>
    <t>Třída</t>
  </si>
  <si>
    <r>
      <t>L</t>
    </r>
    <r>
      <rPr>
        <vertAlign val="subscript"/>
        <sz val="10"/>
        <rFont val="Arial CE"/>
        <charset val="238"/>
      </rPr>
      <t>WL</t>
    </r>
  </si>
  <si>
    <r>
      <t>[m</t>
    </r>
    <r>
      <rPr>
        <vertAlign val="superscript"/>
        <sz val="10"/>
        <rFont val="Arial CE"/>
        <charset val="238"/>
      </rPr>
      <t>2</t>
    </r>
    <r>
      <rPr>
        <sz val="10"/>
        <rFont val="Arial CE"/>
        <family val="2"/>
        <charset val="238"/>
      </rPr>
      <t>]</t>
    </r>
  </si>
  <si>
    <r>
      <t>R</t>
    </r>
    <r>
      <rPr>
        <vertAlign val="subscript"/>
        <sz val="10"/>
        <rFont val="Arial CE"/>
        <charset val="238"/>
      </rPr>
      <t>log</t>
    </r>
  </si>
  <si>
    <t>[body]</t>
  </si>
  <si>
    <t>Stavební zkouška</t>
  </si>
  <si>
    <t>Celkem</t>
  </si>
  <si>
    <t>Dosažený čas</t>
  </si>
  <si>
    <t>Přepočtený čas</t>
  </si>
  <si>
    <t>Body</t>
  </si>
  <si>
    <r>
      <t>T</t>
    </r>
    <r>
      <rPr>
        <vertAlign val="subscript"/>
        <sz val="10"/>
        <rFont val="Arial CE"/>
        <charset val="238"/>
      </rPr>
      <t>1</t>
    </r>
  </si>
  <si>
    <r>
      <t>P</t>
    </r>
    <r>
      <rPr>
        <vertAlign val="subscript"/>
        <sz val="10"/>
        <rFont val="Arial CE"/>
        <charset val="238"/>
      </rPr>
      <t>1</t>
    </r>
  </si>
  <si>
    <r>
      <t>T</t>
    </r>
    <r>
      <rPr>
        <vertAlign val="subscript"/>
        <sz val="10"/>
        <rFont val="Arial CE"/>
        <charset val="238"/>
      </rPr>
      <t>2</t>
    </r>
  </si>
  <si>
    <r>
      <t>T</t>
    </r>
    <r>
      <rPr>
        <vertAlign val="subscript"/>
        <sz val="10"/>
        <rFont val="Arial"/>
        <family val="2"/>
        <charset val="238"/>
      </rPr>
      <t>Z2</t>
    </r>
    <r>
      <rPr>
        <sz val="10"/>
        <rFont val="Arial"/>
        <family val="2"/>
        <charset val="238"/>
      </rPr>
      <t xml:space="preserve"> [s]</t>
    </r>
  </si>
  <si>
    <r>
      <t>T</t>
    </r>
    <r>
      <rPr>
        <vertAlign val="subscript"/>
        <sz val="10"/>
        <rFont val="Arial"/>
        <family val="2"/>
        <charset val="238"/>
      </rPr>
      <t xml:space="preserve">Z1 </t>
    </r>
    <r>
      <rPr>
        <sz val="10"/>
        <rFont val="Arial"/>
        <family val="2"/>
        <charset val="238"/>
      </rPr>
      <t>[s]</t>
    </r>
  </si>
  <si>
    <r>
      <t>T</t>
    </r>
    <r>
      <rPr>
        <vertAlign val="subscript"/>
        <sz val="10"/>
        <rFont val="Arial"/>
        <family val="2"/>
        <charset val="238"/>
      </rPr>
      <t>Z1</t>
    </r>
  </si>
  <si>
    <r>
      <t>T</t>
    </r>
    <r>
      <rPr>
        <vertAlign val="subscript"/>
        <sz val="10"/>
        <rFont val="Arial"/>
        <family val="2"/>
        <charset val="238"/>
      </rPr>
      <t>Z2</t>
    </r>
  </si>
  <si>
    <r>
      <t>P</t>
    </r>
    <r>
      <rPr>
        <vertAlign val="subscript"/>
        <sz val="10"/>
        <rFont val="Arial CE"/>
        <charset val="238"/>
      </rPr>
      <t>2</t>
    </r>
  </si>
  <si>
    <r>
      <t>T</t>
    </r>
    <r>
      <rPr>
        <vertAlign val="subscript"/>
        <sz val="10"/>
        <rFont val="Arial CE"/>
        <charset val="238"/>
      </rPr>
      <t>3</t>
    </r>
  </si>
  <si>
    <r>
      <t>T</t>
    </r>
    <r>
      <rPr>
        <vertAlign val="subscript"/>
        <sz val="10"/>
        <rFont val="Arial"/>
        <family val="2"/>
        <charset val="238"/>
      </rPr>
      <t>Z3</t>
    </r>
    <r>
      <rPr>
        <sz val="10"/>
        <rFont val="Arial"/>
        <family val="2"/>
        <charset val="238"/>
      </rPr>
      <t xml:space="preserve"> [s]</t>
    </r>
  </si>
  <si>
    <r>
      <t>T</t>
    </r>
    <r>
      <rPr>
        <vertAlign val="subscript"/>
        <sz val="10"/>
        <rFont val="Arial"/>
        <family val="2"/>
        <charset val="238"/>
      </rPr>
      <t>Z3</t>
    </r>
  </si>
  <si>
    <r>
      <t>P</t>
    </r>
    <r>
      <rPr>
        <vertAlign val="subscript"/>
        <sz val="10"/>
        <rFont val="Arial CE"/>
        <charset val="238"/>
      </rPr>
      <t>3</t>
    </r>
  </si>
  <si>
    <t>min</t>
  </si>
  <si>
    <t>Jízdní zkouška</t>
  </si>
  <si>
    <r>
      <t>L</t>
    </r>
    <r>
      <rPr>
        <vertAlign val="subscript"/>
        <sz val="12"/>
        <rFont val="Arial CE"/>
        <charset val="238"/>
      </rPr>
      <t>WL</t>
    </r>
  </si>
  <si>
    <t>Provedení
(max. 30 (25) bodů)</t>
  </si>
  <si>
    <t>Shoda s podklady
(max. 30 (25) bodů)</t>
  </si>
  <si>
    <t>Takeláž
(max. 30 (25) bodů)</t>
  </si>
  <si>
    <t>Celkový dojem
(max. 10 (5) bodů)</t>
  </si>
  <si>
    <t>č.</t>
  </si>
  <si>
    <t>NSS</t>
  </si>
  <si>
    <t>Vladimír</t>
  </si>
  <si>
    <t>1:10</t>
  </si>
  <si>
    <t>Datum konání:</t>
  </si>
  <si>
    <t>Pořadatel:</t>
  </si>
  <si>
    <t>Pověření:</t>
  </si>
  <si>
    <t>Ředitel soutěže:</t>
  </si>
  <si>
    <t>Tech. zabezpečení:</t>
  </si>
  <si>
    <t>Rozhodčí:</t>
  </si>
  <si>
    <t>02/NS</t>
  </si>
  <si>
    <t>Rosenbergová Irena</t>
  </si>
  <si>
    <t>53/NS/T</t>
  </si>
  <si>
    <t>Bodovací komise:</t>
  </si>
  <si>
    <t>Jakeš Stanislav</t>
  </si>
  <si>
    <t>46/NS</t>
  </si>
  <si>
    <t>Sekretář:</t>
  </si>
  <si>
    <t>Počasí:</t>
  </si>
  <si>
    <t>Soutěž:</t>
  </si>
  <si>
    <t>Termín:</t>
  </si>
  <si>
    <t>Poř.</t>
  </si>
  <si>
    <t>Přijmení a jméno</t>
  </si>
  <si>
    <t>Klub</t>
  </si>
  <si>
    <t>Jméno modelu</t>
  </si>
  <si>
    <t>V</t>
  </si>
  <si>
    <r>
      <t xml:space="preserve">R </t>
    </r>
    <r>
      <rPr>
        <b/>
        <vertAlign val="subscript"/>
        <sz val="10"/>
        <rFont val="Arial CE"/>
        <family val="2"/>
        <charset val="238"/>
      </rPr>
      <t>log</t>
    </r>
  </si>
  <si>
    <t>Stavební zkouška W</t>
  </si>
  <si>
    <t>Dosažený čas T [s]</t>
  </si>
  <si>
    <t>Součet jízda</t>
  </si>
  <si>
    <t>Součet bodů</t>
  </si>
  <si>
    <t>Body MiČR</t>
  </si>
  <si>
    <r>
      <t>[m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]</t>
    </r>
  </si>
  <si>
    <t>1.</t>
  </si>
  <si>
    <t>2.</t>
  </si>
  <si>
    <t>3.</t>
  </si>
  <si>
    <t>Vamarie</t>
  </si>
  <si>
    <t>1:16,5</t>
  </si>
  <si>
    <t>Solway Maid</t>
  </si>
  <si>
    <t>1:13</t>
  </si>
  <si>
    <t>Amati</t>
  </si>
  <si>
    <t xml:space="preserve"> 1:9,5</t>
  </si>
  <si>
    <t>Gata</t>
  </si>
  <si>
    <t>1:11</t>
  </si>
  <si>
    <t>Sekretář</t>
  </si>
  <si>
    <t>1:14</t>
  </si>
  <si>
    <t>Dorian Gray</t>
  </si>
  <si>
    <t>1:15</t>
  </si>
  <si>
    <t>Colin Archer</t>
  </si>
  <si>
    <t>Fröja</t>
  </si>
  <si>
    <t>1:16</t>
  </si>
  <si>
    <t>Bluenose</t>
  </si>
  <si>
    <t>1:27</t>
  </si>
  <si>
    <t>Bláha Vladimír</t>
  </si>
  <si>
    <t>42/NS/T</t>
  </si>
  <si>
    <t>SVK 60-10</t>
  </si>
  <si>
    <t>Bratislava</t>
  </si>
  <si>
    <t>Sultana</t>
  </si>
  <si>
    <t>Bláha</t>
  </si>
  <si>
    <t>CZE 131-047</t>
  </si>
  <si>
    <t>Admiral Jablonec nad Nisou</t>
  </si>
  <si>
    <t>2,4 GHz</t>
  </si>
  <si>
    <t>Critter</t>
  </si>
  <si>
    <t>Emler</t>
  </si>
  <si>
    <t>Vratislav</t>
  </si>
  <si>
    <t>CZE 131-026</t>
  </si>
  <si>
    <t>Jakeš</t>
  </si>
  <si>
    <t>Tomáš</t>
  </si>
  <si>
    <t>J</t>
  </si>
  <si>
    <t>CZE 316-017</t>
  </si>
  <si>
    <t>Fregata Bakov nad Jizerou</t>
  </si>
  <si>
    <t>Janoš</t>
  </si>
  <si>
    <t>Milan</t>
  </si>
  <si>
    <t>CZE 079-057</t>
  </si>
  <si>
    <t>Brandýs nad Labem</t>
  </si>
  <si>
    <t>Mikulka</t>
  </si>
  <si>
    <t>Peter</t>
  </si>
  <si>
    <t>Vltava České Budějovice</t>
  </si>
  <si>
    <t>Shamrock 5</t>
  </si>
  <si>
    <t>1:29</t>
  </si>
  <si>
    <t>Slížek</t>
  </si>
  <si>
    <t>Josef</t>
  </si>
  <si>
    <t>CZE 28-8</t>
  </si>
  <si>
    <t>Nautilus Proboštov</t>
  </si>
  <si>
    <t>CZE 535-11</t>
  </si>
  <si>
    <t>Písek</t>
  </si>
  <si>
    <t>51, 83, 90</t>
  </si>
  <si>
    <t>NSS-B</t>
  </si>
  <si>
    <t>Houska</t>
  </si>
  <si>
    <t>Martin</t>
  </si>
  <si>
    <t>CZE 143-01</t>
  </si>
  <si>
    <t>NAVI STUDIO Plzeň</t>
  </si>
  <si>
    <t>Kopecký</t>
  </si>
  <si>
    <t>Zdeněk</t>
  </si>
  <si>
    <t>CZE 101-001</t>
  </si>
  <si>
    <t>Bílá Třemešná</t>
  </si>
  <si>
    <t>Kreisel</t>
  </si>
  <si>
    <t>Jiří</t>
  </si>
  <si>
    <t>CZE 131-041</t>
  </si>
  <si>
    <t>Malhaus</t>
  </si>
  <si>
    <t>CZE 145-060</t>
  </si>
  <si>
    <t>Ledenice</t>
  </si>
  <si>
    <t>Benjamin W. Latham</t>
  </si>
  <si>
    <t>Medvěděv</t>
  </si>
  <si>
    <t>Michail</t>
  </si>
  <si>
    <t>CZE 131-022</t>
  </si>
  <si>
    <t>Neupauer</t>
  </si>
  <si>
    <t>Ján</t>
  </si>
  <si>
    <t>Smeralda</t>
  </si>
  <si>
    <t>1:12</t>
  </si>
  <si>
    <t>Podhorný</t>
  </si>
  <si>
    <t>SVK 156-8</t>
  </si>
  <si>
    <t>Stupava</t>
  </si>
  <si>
    <t>Sea Bird</t>
  </si>
  <si>
    <t>Ábel</t>
  </si>
  <si>
    <t>Štefan</t>
  </si>
  <si>
    <t>NSS-C</t>
  </si>
  <si>
    <t>NSS-B+C</t>
  </si>
  <si>
    <t>Lo - 57</t>
  </si>
  <si>
    <t>1.  soutěž seriálu Mistrovství ČR s mezinárodní účastí sekce NS 2015</t>
  </si>
  <si>
    <t>20. - 21.6.2015</t>
  </si>
  <si>
    <t>CZE 517-16</t>
  </si>
  <si>
    <t>SVK 60-25</t>
  </si>
  <si>
    <t>Yacht club Třeboň, rybník Svět</t>
  </si>
  <si>
    <t>Klub lodních modelářů Ledenice reg. č. 145</t>
  </si>
  <si>
    <t>ve spolupráci s Yacht clubem Třeboň</t>
  </si>
  <si>
    <t>Jiří Malhaus</t>
  </si>
  <si>
    <t>Členové klubu</t>
  </si>
  <si>
    <t>Douša Ladislav</t>
  </si>
  <si>
    <t>Sobota 20.6. - zataženo, dešťové přeháňky, vítr 3 - 10 m/s, teplota 10 - 18 °C</t>
  </si>
  <si>
    <t>Neděle 21.6. -  polojasno, vítr 2 - 5 m/s, teplota 12 - 18 °C</t>
  </si>
  <si>
    <t>Na shledanou se těší Klub lodních modelářů Ledenice</t>
  </si>
  <si>
    <t>a Yacht club Třeboň</t>
  </si>
  <si>
    <t>Rozhodčí             1</t>
  </si>
  <si>
    <r>
      <t>T</t>
    </r>
    <r>
      <rPr>
        <b/>
        <vertAlign val="subscript"/>
        <sz val="10"/>
        <rFont val="Arial CE"/>
        <charset val="238"/>
      </rPr>
      <t>Z1</t>
    </r>
  </si>
  <si>
    <r>
      <t>T</t>
    </r>
    <r>
      <rPr>
        <b/>
        <vertAlign val="subscript"/>
        <sz val="10"/>
        <rFont val="Arial CE"/>
        <charset val="238"/>
      </rPr>
      <t>Z2</t>
    </r>
  </si>
  <si>
    <r>
      <t>T</t>
    </r>
    <r>
      <rPr>
        <b/>
        <vertAlign val="subscript"/>
        <sz val="10"/>
        <rFont val="Arial CE"/>
        <charset val="238"/>
      </rPr>
      <t>Z3</t>
    </r>
  </si>
  <si>
    <r>
      <t>P</t>
    </r>
    <r>
      <rPr>
        <b/>
        <vertAlign val="subscript"/>
        <sz val="10"/>
        <rFont val="Arial CE"/>
        <charset val="238"/>
      </rPr>
      <t>1</t>
    </r>
  </si>
  <si>
    <r>
      <t>P</t>
    </r>
    <r>
      <rPr>
        <b/>
        <vertAlign val="subscript"/>
        <sz val="10"/>
        <rFont val="Arial CE"/>
        <charset val="238"/>
      </rPr>
      <t>2</t>
    </r>
  </si>
  <si>
    <r>
      <t>P</t>
    </r>
    <r>
      <rPr>
        <b/>
        <vertAlign val="subscript"/>
        <sz val="10"/>
        <rFont val="Arial CE"/>
        <charset val="238"/>
      </rPr>
      <t>3</t>
    </r>
  </si>
  <si>
    <r>
      <t>L</t>
    </r>
    <r>
      <rPr>
        <b/>
        <vertAlign val="subscript"/>
        <sz val="10"/>
        <rFont val="Arial CE"/>
        <family val="2"/>
        <charset val="238"/>
      </rPr>
      <t>WL</t>
    </r>
  </si>
  <si>
    <r>
      <t>T</t>
    </r>
    <r>
      <rPr>
        <b/>
        <vertAlign val="subscript"/>
        <sz val="10"/>
        <rFont val="Arial CE"/>
        <charset val="238"/>
      </rPr>
      <t>1</t>
    </r>
  </si>
  <si>
    <r>
      <t>T</t>
    </r>
    <r>
      <rPr>
        <b/>
        <vertAlign val="subscript"/>
        <sz val="10"/>
        <rFont val="Arial CE"/>
        <charset val="238"/>
      </rPr>
      <t>2</t>
    </r>
  </si>
  <si>
    <r>
      <t>T</t>
    </r>
    <r>
      <rPr>
        <b/>
        <vertAlign val="subscript"/>
        <sz val="10"/>
        <rFont val="Arial CE"/>
        <charset val="238"/>
      </rPr>
      <t>3</t>
    </r>
  </si>
  <si>
    <r>
      <t>Přepočtený čas T</t>
    </r>
    <r>
      <rPr>
        <b/>
        <vertAlign val="subscript"/>
        <sz val="10"/>
        <rFont val="Arial CE"/>
        <charset val="238"/>
      </rPr>
      <t>Z</t>
    </r>
    <r>
      <rPr>
        <b/>
        <sz val="10"/>
        <rFont val="Arial CE"/>
        <family val="2"/>
        <charset val="238"/>
      </rPr>
      <t xml:space="preserve"> [s] na body P</t>
    </r>
  </si>
  <si>
    <t>Místo:</t>
  </si>
  <si>
    <t xml:space="preserve">1. V listu Titul přepište termín, číslo a název soutěže, lokalitu, rozhodčí apod. </t>
  </si>
  <si>
    <t>2. Některé údaje z listu Titul se, pokud postupujete správně, nakopírují do zbylých listů.</t>
  </si>
  <si>
    <t>3. Listy SW NSS-A a SW NSS-B+C obsahují startovní listinu. Přepište údaje o modelářích a modelech. Koeficienty se dopočítají.</t>
  </si>
  <si>
    <t>6. Vytištěním listů Stavba soutěžící seznamte s výsledky stavební zkoušky.</t>
  </si>
  <si>
    <t>7. Listy Jízda NSS-A a NSS-B+C si vytiskněte v potřebném počtu - slouží k zápisu jízd u vody.</t>
  </si>
  <si>
    <t xml:space="preserve">8. Dosažené časy jízd zapište do listů SW NSS-A a SW NSS-B+C vždy do žlutých buněk min a sec. </t>
  </si>
  <si>
    <t>9. Zbytek se dopočítá.</t>
  </si>
  <si>
    <t>10. Po třetí jízdě zkontrolujte listy NSS-A a NSS-B+C, zda Excel označil u každého nejhorší jízdu. Pokud ne, učiňte tak ručně.</t>
  </si>
  <si>
    <t xml:space="preserve">11. Seřaďte výsledky podle sloupce AA od nejvyššího čísla k nejnižšímu, přičemž vynechte sloupec AB s body do MiČR. </t>
  </si>
  <si>
    <t>12. Upravte výsledkovou listinu k obrazu svému (ohraničení, šířky buněk).</t>
  </si>
  <si>
    <t>4. Odmažte nepotřebné řádky. Do jiných listů vložená data kopírovat nemusíte, nakopírují se samy.</t>
  </si>
  <si>
    <t>5. Do prázdných buněk dopiště výsledky stavební zkoušky od jednotlivých rozhodčích - v případě potřeby použijte hodnotící listy Zápis stavba.</t>
  </si>
  <si>
    <t>Tímto děkuji Ing. Ladislavu Hanuškovi za poskytnutí souborů, jež jsou k výpočtům použity.</t>
  </si>
  <si>
    <t>Ladislav Douša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</si>
</sst>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"/>
    <numFmt numFmtId="166" formatCode="#,##0.0000"/>
  </numFmts>
  <fonts count="58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2"/>
      <name val="Arial CE"/>
      <charset val="238"/>
    </font>
    <font>
      <b/>
      <sz val="16"/>
      <name val="Arial CE"/>
      <charset val="238"/>
    </font>
    <font>
      <sz val="12"/>
      <name val="Arial CE"/>
    </font>
    <font>
      <sz val="10"/>
      <name val="Arial CE"/>
      <charset val="238"/>
    </font>
    <font>
      <vertAlign val="subscript"/>
      <sz val="10"/>
      <name val="Arial CE"/>
      <charset val="238"/>
    </font>
    <font>
      <vertAlign val="superscript"/>
      <sz val="10"/>
      <name val="Arial CE"/>
      <charset val="238"/>
    </font>
    <font>
      <vertAlign val="subscript"/>
      <sz val="10"/>
      <name val="Arial"/>
      <family val="2"/>
      <charset val="238"/>
    </font>
    <font>
      <vertAlign val="subscript"/>
      <sz val="12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sz val="13"/>
      <name val="Arial CE"/>
      <family val="2"/>
      <charset val="238"/>
    </font>
    <font>
      <sz val="10"/>
      <name val="Tahoma"/>
      <family val="2"/>
      <charset val="238"/>
    </font>
    <font>
      <b/>
      <sz val="14"/>
      <color indexed="8"/>
      <name val="Arial"/>
      <family val="1"/>
      <charset val="204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vertAlign val="subscript"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sz val="10"/>
      <name val="Arial CE"/>
      <family val="2"/>
    </font>
    <font>
      <b/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 CE"/>
      <family val="2"/>
      <charset val="238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vertAlign val="subscript"/>
      <sz val="1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25" fillId="3" borderId="0" applyNumberFormat="0" applyBorder="0" applyAlignment="0" applyProtection="0"/>
    <xf numFmtId="0" fontId="26" fillId="16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2" fillId="0" borderId="0"/>
    <xf numFmtId="0" fontId="53" fillId="0" borderId="0"/>
    <xf numFmtId="0" fontId="7" fillId="0" borderId="0"/>
    <xf numFmtId="0" fontId="2" fillId="0" borderId="0"/>
    <xf numFmtId="0" fontId="22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3" fillId="0" borderId="0"/>
    <xf numFmtId="0" fontId="50" fillId="0" borderId="0"/>
    <xf numFmtId="0" fontId="22" fillId="18" borderId="6" applyNumberForma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4" borderId="0" applyNumberFormat="0" applyBorder="0" applyAlignment="0" applyProtection="0"/>
    <xf numFmtId="0" fontId="2" fillId="0" borderId="0"/>
    <xf numFmtId="0" fontId="2" fillId="0" borderId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348">
    <xf numFmtId="0" fontId="0" fillId="0" borderId="0" xfId="0"/>
    <xf numFmtId="0" fontId="4" fillId="0" borderId="0" xfId="38" applyFont="1"/>
    <xf numFmtId="0" fontId="3" fillId="0" borderId="0" xfId="38"/>
    <xf numFmtId="0" fontId="3" fillId="0" borderId="0" xfId="38" applyAlignment="1">
      <alignment horizontal="right"/>
    </xf>
    <xf numFmtId="0" fontId="3" fillId="0" borderId="0" xfId="38" applyAlignment="1">
      <alignment vertical="center"/>
    </xf>
    <xf numFmtId="0" fontId="3" fillId="0" borderId="0" xfId="38" applyAlignment="1">
      <alignment horizontal="left" vertical="center"/>
    </xf>
    <xf numFmtId="0" fontId="3" fillId="0" borderId="0" xfId="38" applyFont="1" applyAlignment="1">
      <alignment horizontal="right" vertical="center" wrapText="1"/>
    </xf>
    <xf numFmtId="0" fontId="3" fillId="0" borderId="0" xfId="38" applyFont="1" applyAlignment="1">
      <alignment horizontal="right" vertical="center"/>
    </xf>
    <xf numFmtId="49" fontId="7" fillId="0" borderId="18" xfId="38" applyNumberFormat="1" applyFont="1" applyBorder="1" applyAlignment="1">
      <alignment horizontal="center" vertical="center" wrapText="1"/>
    </xf>
    <xf numFmtId="49" fontId="7" fillId="0" borderId="19" xfId="38" applyNumberFormat="1" applyFont="1" applyBorder="1" applyAlignment="1">
      <alignment horizontal="center" vertical="center" wrapText="1"/>
    </xf>
    <xf numFmtId="49" fontId="8" fillId="0" borderId="19" xfId="38" applyNumberFormat="1" applyFont="1" applyBorder="1" applyAlignment="1">
      <alignment horizontal="center" vertical="center" wrapText="1"/>
    </xf>
    <xf numFmtId="0" fontId="7" fillId="0" borderId="20" xfId="38" applyFont="1" applyBorder="1" applyAlignment="1">
      <alignment horizontal="center" vertical="center"/>
    </xf>
    <xf numFmtId="49" fontId="7" fillId="0" borderId="21" xfId="38" applyNumberFormat="1" applyFont="1" applyBorder="1" applyAlignment="1">
      <alignment horizontal="center" vertical="center" wrapText="1"/>
    </xf>
    <xf numFmtId="49" fontId="7" fillId="0" borderId="22" xfId="38" applyNumberFormat="1" applyFont="1" applyBorder="1" applyAlignment="1">
      <alignment horizontal="center" vertical="center" wrapText="1"/>
    </xf>
    <xf numFmtId="3" fontId="9" fillId="24" borderId="15" xfId="37" applyNumberFormat="1" applyFont="1" applyFill="1" applyBorder="1" applyAlignment="1" applyProtection="1">
      <alignment vertical="center"/>
      <protection locked="0"/>
    </xf>
    <xf numFmtId="165" fontId="9" fillId="24" borderId="15" xfId="37" applyNumberFormat="1" applyFont="1" applyFill="1" applyBorder="1" applyAlignment="1" applyProtection="1">
      <alignment vertical="center"/>
      <protection locked="0"/>
    </xf>
    <xf numFmtId="0" fontId="7" fillId="0" borderId="23" xfId="38" applyFont="1" applyBorder="1" applyAlignment="1">
      <alignment horizontal="center" vertical="center"/>
    </xf>
    <xf numFmtId="49" fontId="7" fillId="0" borderId="24" xfId="38" applyNumberFormat="1" applyFont="1" applyBorder="1" applyAlignment="1">
      <alignment horizontal="center" vertical="center" wrapText="1"/>
    </xf>
    <xf numFmtId="20" fontId="5" fillId="24" borderId="15" xfId="38" applyNumberFormat="1" applyFont="1" applyFill="1" applyBorder="1" applyAlignment="1">
      <alignment horizontal="center" vertical="center"/>
    </xf>
    <xf numFmtId="49" fontId="7" fillId="0" borderId="0" xfId="38" applyNumberFormat="1" applyFont="1" applyBorder="1" applyAlignment="1">
      <alignment horizontal="center" vertical="center" wrapText="1"/>
    </xf>
    <xf numFmtId="0" fontId="3" fillId="0" borderId="0" xfId="38" applyBorder="1"/>
    <xf numFmtId="49" fontId="7" fillId="0" borderId="25" xfId="38" applyNumberFormat="1" applyFont="1" applyBorder="1" applyAlignment="1">
      <alignment horizontal="center" vertical="center" wrapText="1"/>
    </xf>
    <xf numFmtId="1" fontId="3" fillId="0" borderId="0" xfId="38" applyNumberFormat="1" applyAlignment="1">
      <alignment horizontal="center"/>
    </xf>
    <xf numFmtId="49" fontId="5" fillId="24" borderId="15" xfId="38" applyNumberFormat="1" applyFont="1" applyFill="1" applyBorder="1" applyAlignment="1">
      <alignment horizontal="center" vertical="center"/>
    </xf>
    <xf numFmtId="0" fontId="3" fillId="0" borderId="0" xfId="38" applyBorder="1" applyAlignment="1">
      <alignment horizontal="center"/>
    </xf>
    <xf numFmtId="49" fontId="5" fillId="0" borderId="12" xfId="38" applyNumberFormat="1" applyFont="1" applyBorder="1" applyAlignment="1">
      <alignment horizontal="center" vertical="center" wrapText="1"/>
    </xf>
    <xf numFmtId="49" fontId="6" fillId="0" borderId="12" xfId="38" applyNumberFormat="1" applyFont="1" applyBorder="1" applyAlignment="1">
      <alignment horizontal="center" vertical="center" textRotation="90" wrapText="1"/>
    </xf>
    <xf numFmtId="49" fontId="5" fillId="0" borderId="26" xfId="38" applyNumberFormat="1" applyFont="1" applyBorder="1" applyAlignment="1">
      <alignment horizontal="center" vertical="center" wrapText="1"/>
    </xf>
    <xf numFmtId="3" fontId="5" fillId="24" borderId="13" xfId="38" applyNumberFormat="1" applyFont="1" applyFill="1" applyBorder="1" applyAlignment="1">
      <alignment vertical="center"/>
    </xf>
    <xf numFmtId="1" fontId="16" fillId="0" borderId="15" xfId="38" applyNumberFormat="1" applyFont="1" applyBorder="1" applyAlignment="1">
      <alignment horizontal="center" vertical="center"/>
    </xf>
    <xf numFmtId="0" fontId="16" fillId="0" borderId="15" xfId="38" applyFont="1" applyBorder="1" applyAlignment="1">
      <alignment vertical="center"/>
    </xf>
    <xf numFmtId="49" fontId="16" fillId="0" borderId="15" xfId="38" applyNumberFormat="1" applyFont="1" applyBorder="1" applyAlignment="1">
      <alignment horizontal="center" vertical="center"/>
    </xf>
    <xf numFmtId="49" fontId="16" fillId="0" borderId="15" xfId="38" applyNumberFormat="1" applyFont="1" applyBorder="1" applyAlignment="1">
      <alignment vertical="center"/>
    </xf>
    <xf numFmtId="0" fontId="5" fillId="0" borderId="27" xfId="38" applyFont="1" applyBorder="1" applyAlignment="1">
      <alignment horizontal="center" vertical="center"/>
    </xf>
    <xf numFmtId="49" fontId="7" fillId="0" borderId="28" xfId="38" applyNumberFormat="1" applyFont="1" applyBorder="1" applyAlignment="1">
      <alignment horizontal="center" vertical="center" wrapText="1"/>
    </xf>
    <xf numFmtId="49" fontId="7" fillId="0" borderId="29" xfId="38" applyNumberFormat="1" applyFont="1" applyBorder="1" applyAlignment="1">
      <alignment horizontal="center" vertical="center" wrapText="1"/>
    </xf>
    <xf numFmtId="49" fontId="7" fillId="0" borderId="30" xfId="38" applyNumberFormat="1" applyFont="1" applyBorder="1" applyAlignment="1">
      <alignment horizontal="center" vertical="center" wrapText="1"/>
    </xf>
    <xf numFmtId="49" fontId="7" fillId="0" borderId="31" xfId="38" applyNumberFormat="1" applyFont="1" applyBorder="1" applyAlignment="1">
      <alignment horizontal="center" vertical="center" wrapText="1"/>
    </xf>
    <xf numFmtId="49" fontId="7" fillId="0" borderId="32" xfId="38" applyNumberFormat="1" applyFont="1" applyBorder="1" applyAlignment="1">
      <alignment horizontal="center" vertical="center" wrapText="1"/>
    </xf>
    <xf numFmtId="49" fontId="7" fillId="0" borderId="33" xfId="38" applyNumberFormat="1" applyFont="1" applyBorder="1" applyAlignment="1">
      <alignment horizontal="center" vertical="center" wrapText="1"/>
    </xf>
    <xf numFmtId="0" fontId="16" fillId="0" borderId="15" xfId="38" applyFont="1" applyBorder="1" applyAlignment="1">
      <alignment horizontal="left" vertical="center"/>
    </xf>
    <xf numFmtId="0" fontId="3" fillId="0" borderId="15" xfId="38" applyBorder="1" applyAlignment="1">
      <alignment vertical="center"/>
    </xf>
    <xf numFmtId="0" fontId="16" fillId="0" borderId="34" xfId="38" applyFont="1" applyBorder="1" applyAlignment="1">
      <alignment vertical="center"/>
    </xf>
    <xf numFmtId="0" fontId="3" fillId="0" borderId="0" xfId="38" applyFont="1" applyBorder="1" applyAlignment="1">
      <alignment horizontal="center" vertical="center"/>
    </xf>
    <xf numFmtId="166" fontId="5" fillId="0" borderId="0" xfId="38" applyNumberFormat="1" applyFont="1" applyBorder="1" applyAlignment="1">
      <alignment vertical="center"/>
    </xf>
    <xf numFmtId="0" fontId="13" fillId="0" borderId="0" xfId="38" applyFont="1" applyBorder="1" applyAlignment="1">
      <alignment horizontal="center"/>
    </xf>
    <xf numFmtId="49" fontId="7" fillId="0" borderId="35" xfId="38" applyNumberFormat="1" applyFont="1" applyBorder="1" applyAlignment="1">
      <alignment horizontal="center" vertical="center" wrapText="1"/>
    </xf>
    <xf numFmtId="0" fontId="5" fillId="0" borderId="0" xfId="38" applyFont="1" applyBorder="1" applyAlignment="1">
      <alignment horizontal="center" vertical="center"/>
    </xf>
    <xf numFmtId="49" fontId="16" fillId="0" borderId="36" xfId="38" applyNumberFormat="1" applyFont="1" applyBorder="1" applyAlignment="1">
      <alignment vertical="center"/>
    </xf>
    <xf numFmtId="165" fontId="16" fillId="0" borderId="34" xfId="38" applyNumberFormat="1" applyFont="1" applyBorder="1" applyAlignment="1">
      <alignment vertical="center"/>
    </xf>
    <xf numFmtId="49" fontId="6" fillId="0" borderId="38" xfId="38" applyNumberFormat="1" applyFont="1" applyBorder="1" applyAlignment="1">
      <alignment horizontal="center" vertical="center" wrapText="1"/>
    </xf>
    <xf numFmtId="49" fontId="16" fillId="24" borderId="15" xfId="38" applyNumberFormat="1" applyFont="1" applyFill="1" applyBorder="1" applyAlignment="1">
      <alignment horizontal="center" vertical="center"/>
    </xf>
    <xf numFmtId="0" fontId="11" fillId="0" borderId="0" xfId="38" applyFont="1" applyBorder="1" applyAlignment="1">
      <alignment horizontal="center" vertical="center"/>
    </xf>
    <xf numFmtId="3" fontId="5" fillId="0" borderId="0" xfId="38" applyNumberFormat="1" applyFont="1" applyBorder="1" applyAlignment="1">
      <alignment vertical="center"/>
    </xf>
    <xf numFmtId="0" fontId="7" fillId="0" borderId="0" xfId="38" applyFont="1" applyBorder="1" applyAlignment="1">
      <alignment horizontal="center" vertical="center"/>
    </xf>
    <xf numFmtId="49" fontId="8" fillId="0" borderId="0" xfId="38" applyNumberFormat="1" applyFont="1" applyBorder="1" applyAlignment="1">
      <alignment horizontal="center" vertical="center" wrapText="1"/>
    </xf>
    <xf numFmtId="3" fontId="5" fillId="0" borderId="15" xfId="38" applyNumberFormat="1" applyFont="1" applyBorder="1" applyAlignment="1">
      <alignment vertical="center"/>
    </xf>
    <xf numFmtId="49" fontId="8" fillId="0" borderId="21" xfId="38" applyNumberFormat="1" applyFont="1" applyBorder="1" applyAlignment="1">
      <alignment horizontal="center" vertical="center" wrapText="1"/>
    </xf>
    <xf numFmtId="3" fontId="5" fillId="0" borderId="13" xfId="38" applyNumberFormat="1" applyFont="1" applyBorder="1" applyAlignment="1">
      <alignment vertical="center"/>
    </xf>
    <xf numFmtId="49" fontId="16" fillId="0" borderId="0" xfId="38" applyNumberFormat="1" applyFont="1" applyFill="1" applyBorder="1" applyAlignment="1">
      <alignment horizontal="center" vertical="center"/>
    </xf>
    <xf numFmtId="49" fontId="16" fillId="0" borderId="0" xfId="38" applyNumberFormat="1" applyFont="1" applyBorder="1" applyAlignment="1">
      <alignment horizontal="center" vertical="center"/>
    </xf>
    <xf numFmtId="1" fontId="11" fillId="24" borderId="39" xfId="38" applyNumberFormat="1" applyFont="1" applyFill="1" applyBorder="1" applyAlignment="1">
      <alignment horizontal="center" vertical="center"/>
    </xf>
    <xf numFmtId="49" fontId="7" fillId="0" borderId="40" xfId="38" applyNumberFormat="1" applyFont="1" applyBorder="1" applyAlignment="1">
      <alignment horizontal="center" vertical="center" wrapText="1"/>
    </xf>
    <xf numFmtId="0" fontId="13" fillId="0" borderId="0" xfId="38" applyFont="1" applyFill="1" applyBorder="1" applyAlignment="1"/>
    <xf numFmtId="49" fontId="7" fillId="0" borderId="41" xfId="38" applyNumberFormat="1" applyFont="1" applyBorder="1" applyAlignment="1">
      <alignment horizontal="center" vertical="center" wrapText="1"/>
    </xf>
    <xf numFmtId="0" fontId="14" fillId="0" borderId="27" xfId="38" applyFont="1" applyBorder="1" applyAlignment="1">
      <alignment horizontal="center" vertical="center"/>
    </xf>
    <xf numFmtId="1" fontId="14" fillId="0" borderId="39" xfId="38" applyNumberFormat="1" applyFont="1" applyBorder="1" applyAlignment="1">
      <alignment horizontal="center" vertical="center"/>
    </xf>
    <xf numFmtId="0" fontId="14" fillId="0" borderId="42" xfId="38" applyFont="1" applyFill="1" applyBorder="1" applyAlignment="1">
      <alignment horizontal="center" vertical="center"/>
    </xf>
    <xf numFmtId="0" fontId="14" fillId="0" borderId="43" xfId="38" applyFont="1" applyFill="1" applyBorder="1" applyAlignment="1">
      <alignment horizontal="center" vertical="center"/>
    </xf>
    <xf numFmtId="49" fontId="14" fillId="0" borderId="34" xfId="38" applyNumberFormat="1" applyFont="1" applyFill="1" applyBorder="1" applyAlignment="1">
      <alignment vertical="center"/>
    </xf>
    <xf numFmtId="1" fontId="4" fillId="0" borderId="0" xfId="38" applyNumberFormat="1" applyFont="1"/>
    <xf numFmtId="49" fontId="14" fillId="24" borderId="15" xfId="38" applyNumberFormat="1" applyFont="1" applyFill="1" applyBorder="1" applyAlignment="1">
      <alignment horizontal="center" vertical="center"/>
    </xf>
    <xf numFmtId="3" fontId="14" fillId="24" borderId="15" xfId="38" applyNumberFormat="1" applyFont="1" applyFill="1" applyBorder="1" applyAlignment="1">
      <alignment vertical="center"/>
    </xf>
    <xf numFmtId="165" fontId="14" fillId="24" borderId="15" xfId="38" applyNumberFormat="1" applyFont="1" applyFill="1" applyBorder="1" applyAlignment="1">
      <alignment vertical="center"/>
    </xf>
    <xf numFmtId="0" fontId="11" fillId="0" borderId="44" xfId="38" applyFont="1" applyFill="1" applyBorder="1" applyAlignment="1">
      <alignment vertical="center"/>
    </xf>
    <xf numFmtId="0" fontId="14" fillId="0" borderId="43" xfId="38" applyFont="1" applyFill="1" applyBorder="1" applyAlignment="1">
      <alignment vertical="center"/>
    </xf>
    <xf numFmtId="49" fontId="11" fillId="24" borderId="13" xfId="38" applyNumberFormat="1" applyFont="1" applyFill="1" applyBorder="1" applyAlignment="1">
      <alignment horizontal="center" vertical="center"/>
    </xf>
    <xf numFmtId="49" fontId="16" fillId="25" borderId="15" xfId="38" applyNumberFormat="1" applyFont="1" applyFill="1" applyBorder="1" applyAlignment="1">
      <alignment horizontal="center" vertical="center"/>
    </xf>
    <xf numFmtId="49" fontId="3" fillId="0" borderId="0" xfId="38" applyNumberFormat="1" applyAlignment="1">
      <alignment horizontal="right"/>
    </xf>
    <xf numFmtId="49" fontId="3" fillId="0" borderId="0" xfId="38" applyNumberFormat="1"/>
    <xf numFmtId="164" fontId="16" fillId="24" borderId="15" xfId="38" applyNumberFormat="1" applyFont="1" applyFill="1" applyBorder="1" applyAlignment="1">
      <alignment horizontal="center" vertical="center"/>
    </xf>
    <xf numFmtId="165" fontId="5" fillId="0" borderId="15" xfId="38" applyNumberFormat="1" applyFont="1" applyBorder="1" applyAlignment="1">
      <alignment vertical="center"/>
    </xf>
    <xf numFmtId="3" fontId="5" fillId="24" borderId="14" xfId="38" applyNumberFormat="1" applyFont="1" applyFill="1" applyBorder="1" applyAlignment="1">
      <alignment vertical="center"/>
    </xf>
    <xf numFmtId="2" fontId="11" fillId="0" borderId="45" xfId="38" applyNumberFormat="1" applyFont="1" applyFill="1" applyBorder="1" applyAlignment="1">
      <alignment horizontal="center" vertical="center"/>
    </xf>
    <xf numFmtId="1" fontId="13" fillId="0" borderId="0" xfId="38" applyNumberFormat="1" applyFont="1" applyFill="1" applyBorder="1" applyAlignment="1"/>
    <xf numFmtId="1" fontId="3" fillId="0" borderId="0" xfId="38" applyNumberFormat="1"/>
    <xf numFmtId="4" fontId="10" fillId="24" borderId="13" xfId="38" applyNumberFormat="1" applyFont="1" applyFill="1" applyBorder="1" applyAlignment="1">
      <alignment horizontal="center" vertical="center"/>
    </xf>
    <xf numFmtId="49" fontId="3" fillId="0" borderId="25" xfId="38" applyNumberFormat="1" applyFont="1" applyBorder="1" applyAlignment="1">
      <alignment horizontal="center" vertical="center" wrapText="1"/>
    </xf>
    <xf numFmtId="49" fontId="3" fillId="0" borderId="22" xfId="38" applyNumberFormat="1" applyFont="1" applyBorder="1" applyAlignment="1">
      <alignment horizontal="center" vertical="center" wrapText="1"/>
    </xf>
    <xf numFmtId="4" fontId="10" fillId="24" borderId="46" xfId="38" applyNumberFormat="1" applyFont="1" applyFill="1" applyBorder="1" applyAlignment="1">
      <alignment horizontal="center" vertical="center"/>
    </xf>
    <xf numFmtId="3" fontId="5" fillId="0" borderId="14" xfId="38" applyNumberFormat="1" applyFont="1" applyFill="1" applyBorder="1" applyAlignment="1">
      <alignment vertical="center"/>
    </xf>
    <xf numFmtId="1" fontId="11" fillId="24" borderId="42" xfId="38" applyNumberFormat="1" applyFont="1" applyFill="1" applyBorder="1" applyAlignment="1">
      <alignment horizontal="center" vertical="center"/>
    </xf>
    <xf numFmtId="0" fontId="3" fillId="0" borderId="0" xfId="38" applyNumberFormat="1"/>
    <xf numFmtId="0" fontId="15" fillId="0" borderId="0" xfId="38" applyNumberFormat="1" applyFont="1"/>
    <xf numFmtId="2" fontId="3" fillId="0" borderId="0" xfId="38" applyNumberFormat="1"/>
    <xf numFmtId="2" fontId="16" fillId="24" borderId="15" xfId="38" applyNumberFormat="1" applyFont="1" applyFill="1" applyBorder="1" applyAlignment="1">
      <alignment horizontal="center" vertical="center"/>
    </xf>
    <xf numFmtId="1" fontId="16" fillId="24" borderId="15" xfId="38" applyNumberFormat="1" applyFont="1" applyFill="1" applyBorder="1" applyAlignment="1">
      <alignment horizontal="center" vertical="center"/>
    </xf>
    <xf numFmtId="164" fontId="3" fillId="0" borderId="0" xfId="38" applyNumberFormat="1"/>
    <xf numFmtId="0" fontId="5" fillId="24" borderId="15" xfId="38" applyNumberFormat="1" applyFont="1" applyFill="1" applyBorder="1" applyAlignment="1">
      <alignment horizontal="center" vertical="center"/>
    </xf>
    <xf numFmtId="165" fontId="14" fillId="24" borderId="34" xfId="38" applyNumberFormat="1" applyFont="1" applyFill="1" applyBorder="1" applyAlignment="1">
      <alignment vertical="center"/>
    </xf>
    <xf numFmtId="165" fontId="5" fillId="24" borderId="36" xfId="38" applyNumberFormat="1" applyFont="1" applyFill="1" applyBorder="1" applyAlignment="1">
      <alignment vertical="center"/>
    </xf>
    <xf numFmtId="1" fontId="10" fillId="24" borderId="47" xfId="38" applyNumberFormat="1" applyFont="1" applyFill="1" applyBorder="1" applyAlignment="1">
      <alignment horizontal="center" vertical="center"/>
    </xf>
    <xf numFmtId="49" fontId="5" fillId="0" borderId="11" xfId="38" applyNumberFormat="1" applyFont="1" applyBorder="1" applyAlignment="1">
      <alignment horizontal="center" vertical="center" wrapText="1"/>
    </xf>
    <xf numFmtId="49" fontId="12" fillId="24" borderId="18" xfId="38" applyNumberFormat="1" applyFont="1" applyFill="1" applyBorder="1" applyAlignment="1">
      <alignment horizontal="center" vertical="center" wrapText="1"/>
    </xf>
    <xf numFmtId="49" fontId="12" fillId="24" borderId="21" xfId="38" applyNumberFormat="1" applyFont="1" applyFill="1" applyBorder="1" applyAlignment="1">
      <alignment horizontal="center" vertical="center" wrapText="1"/>
    </xf>
    <xf numFmtId="1" fontId="12" fillId="24" borderId="40" xfId="38" applyNumberFormat="1" applyFont="1" applyFill="1" applyBorder="1" applyAlignment="1">
      <alignment horizontal="center" vertical="center" wrapText="1"/>
    </xf>
    <xf numFmtId="49" fontId="7" fillId="24" borderId="33" xfId="38" applyNumberFormat="1" applyFont="1" applyFill="1" applyBorder="1" applyAlignment="1">
      <alignment horizontal="center" vertical="center" wrapText="1"/>
    </xf>
    <xf numFmtId="49" fontId="7" fillId="24" borderId="29" xfId="38" applyNumberFormat="1" applyFont="1" applyFill="1" applyBorder="1" applyAlignment="1">
      <alignment horizontal="center" vertical="center" wrapText="1"/>
    </xf>
    <xf numFmtId="1" fontId="7" fillId="24" borderId="41" xfId="38" applyNumberFormat="1" applyFont="1" applyFill="1" applyBorder="1" applyAlignment="1">
      <alignment horizontal="center" vertical="center" wrapText="1"/>
    </xf>
    <xf numFmtId="0" fontId="16" fillId="0" borderId="14" xfId="38" applyFont="1" applyBorder="1" applyAlignment="1">
      <alignment horizontal="left" vertical="center"/>
    </xf>
    <xf numFmtId="49" fontId="3" fillId="24" borderId="18" xfId="38" applyNumberFormat="1" applyFont="1" applyFill="1" applyBorder="1" applyAlignment="1">
      <alignment horizontal="center" vertical="center" wrapText="1"/>
    </xf>
    <xf numFmtId="49" fontId="3" fillId="24" borderId="21" xfId="38" applyNumberFormat="1" applyFont="1" applyFill="1" applyBorder="1" applyAlignment="1">
      <alignment horizontal="center" vertical="center" wrapText="1"/>
    </xf>
    <xf numFmtId="1" fontId="3" fillId="24" borderId="40" xfId="38" applyNumberFormat="1" applyFont="1" applyFill="1" applyBorder="1" applyAlignment="1">
      <alignment horizontal="center" vertical="center" wrapText="1"/>
    </xf>
    <xf numFmtId="1" fontId="16" fillId="0" borderId="14" xfId="38" applyNumberFormat="1" applyFont="1" applyBorder="1" applyAlignment="1">
      <alignment horizontal="center" vertical="center"/>
    </xf>
    <xf numFmtId="9" fontId="3" fillId="0" borderId="0" xfId="41" applyFont="1"/>
    <xf numFmtId="9" fontId="7" fillId="0" borderId="0" xfId="41" applyFont="1" applyBorder="1" applyAlignment="1">
      <alignment horizontal="center" vertical="center"/>
    </xf>
    <xf numFmtId="9" fontId="8" fillId="0" borderId="0" xfId="41" applyFont="1" applyBorder="1" applyAlignment="1">
      <alignment horizontal="center" vertical="center" wrapText="1"/>
    </xf>
    <xf numFmtId="9" fontId="5" fillId="0" borderId="0" xfId="41" applyFont="1" applyBorder="1" applyAlignment="1">
      <alignment vertical="center"/>
    </xf>
    <xf numFmtId="0" fontId="11" fillId="0" borderId="48" xfId="38" applyFont="1" applyFill="1" applyBorder="1" applyAlignment="1">
      <alignment vertical="center"/>
    </xf>
    <xf numFmtId="49" fontId="2" fillId="0" borderId="31" xfId="38" applyNumberFormat="1" applyFont="1" applyBorder="1" applyAlignment="1">
      <alignment horizontal="center" vertical="center" wrapText="1"/>
    </xf>
    <xf numFmtId="49" fontId="2" fillId="0" borderId="22" xfId="38" applyNumberFormat="1" applyFont="1" applyBorder="1" applyAlignment="1">
      <alignment horizontal="center" vertical="center" wrapText="1"/>
    </xf>
    <xf numFmtId="49" fontId="2" fillId="0" borderId="30" xfId="38" applyNumberFormat="1" applyFont="1" applyBorder="1" applyAlignment="1">
      <alignment horizontal="center" vertical="center" wrapText="1"/>
    </xf>
    <xf numFmtId="49" fontId="2" fillId="0" borderId="18" xfId="38" applyNumberFormat="1" applyFont="1" applyBorder="1" applyAlignment="1">
      <alignment horizontal="center" vertical="center" wrapText="1"/>
    </xf>
    <xf numFmtId="49" fontId="2" fillId="0" borderId="25" xfId="38" applyNumberFormat="1" applyFont="1" applyBorder="1" applyAlignment="1">
      <alignment horizontal="center" vertical="center" wrapText="1"/>
    </xf>
    <xf numFmtId="49" fontId="2" fillId="0" borderId="32" xfId="38" applyNumberFormat="1" applyFont="1" applyBorder="1" applyAlignment="1">
      <alignment horizontal="center" vertical="center" wrapText="1"/>
    </xf>
    <xf numFmtId="49" fontId="2" fillId="0" borderId="19" xfId="38" applyNumberFormat="1" applyFont="1" applyBorder="1" applyAlignment="1">
      <alignment horizontal="center" vertical="center" wrapText="1"/>
    </xf>
    <xf numFmtId="49" fontId="39" fillId="0" borderId="0" xfId="36" applyNumberFormat="1" applyFont="1" applyBorder="1" applyAlignment="1">
      <alignment horizontal="center"/>
    </xf>
    <xf numFmtId="0" fontId="53" fillId="0" borderId="0" xfId="30"/>
    <xf numFmtId="0" fontId="9" fillId="0" borderId="0" xfId="36" applyFont="1"/>
    <xf numFmtId="0" fontId="9" fillId="0" borderId="0" xfId="36" applyFont="1" applyAlignment="1">
      <alignment horizontal="left"/>
    </xf>
    <xf numFmtId="0" fontId="41" fillId="0" borderId="0" xfId="34" applyFont="1" applyAlignment="1">
      <alignment horizontal="center"/>
    </xf>
    <xf numFmtId="0" fontId="55" fillId="0" borderId="0" xfId="34" applyFont="1" applyAlignment="1">
      <alignment horizontal="right"/>
    </xf>
    <xf numFmtId="0" fontId="55" fillId="0" borderId="0" xfId="36" applyFont="1"/>
    <xf numFmtId="14" fontId="55" fillId="0" borderId="0" xfId="34" applyNumberFormat="1" applyFont="1" applyAlignment="1">
      <alignment horizontal="left"/>
    </xf>
    <xf numFmtId="0" fontId="55" fillId="0" borderId="0" xfId="34" applyFont="1"/>
    <xf numFmtId="0" fontId="55" fillId="0" borderId="0" xfId="34" applyFont="1" applyAlignment="1">
      <alignment horizontal="left"/>
    </xf>
    <xf numFmtId="0" fontId="55" fillId="0" borderId="0" xfId="34" applyFont="1" applyFill="1"/>
    <xf numFmtId="0" fontId="55" fillId="0" borderId="0" xfId="34" applyFont="1" applyFill="1" applyBorder="1" applyAlignment="1">
      <alignment horizontal="left"/>
    </xf>
    <xf numFmtId="0" fontId="55" fillId="0" borderId="0" xfId="30" applyFont="1" applyBorder="1" applyAlignment="1">
      <alignment vertical="center"/>
    </xf>
    <xf numFmtId="0" fontId="55" fillId="0" borderId="0" xfId="36" applyFont="1" applyAlignment="1">
      <alignment horizontal="right"/>
    </xf>
    <xf numFmtId="0" fontId="56" fillId="0" borderId="0" xfId="34" applyFont="1" applyFill="1"/>
    <xf numFmtId="0" fontId="56" fillId="0" borderId="0" xfId="34" applyFont="1" applyFill="1" applyAlignment="1">
      <alignment horizontal="left"/>
    </xf>
    <xf numFmtId="0" fontId="2" fillId="0" borderId="0" xfId="30" applyFont="1" applyBorder="1" applyAlignment="1">
      <alignment vertical="center"/>
    </xf>
    <xf numFmtId="0" fontId="2" fillId="0" borderId="0" xfId="34" applyFont="1" applyFill="1" applyBorder="1" applyAlignment="1">
      <alignment horizontal="left" vertical="center"/>
    </xf>
    <xf numFmtId="0" fontId="55" fillId="0" borderId="0" xfId="36" applyFont="1" applyFill="1"/>
    <xf numFmtId="49" fontId="42" fillId="0" borderId="0" xfId="31" applyNumberFormat="1" applyFont="1" applyBorder="1" applyAlignment="1"/>
    <xf numFmtId="0" fontId="42" fillId="0" borderId="0" xfId="31" applyFont="1" applyBorder="1" applyAlignment="1"/>
    <xf numFmtId="0" fontId="55" fillId="0" borderId="0" xfId="30" applyFont="1" applyBorder="1"/>
    <xf numFmtId="0" fontId="53" fillId="0" borderId="0" xfId="30" applyFont="1"/>
    <xf numFmtId="49" fontId="2" fillId="0" borderId="0" xfId="36" applyNumberFormat="1" applyFont="1" applyBorder="1" applyAlignment="1">
      <alignment horizontal="center"/>
    </xf>
    <xf numFmtId="0" fontId="43" fillId="0" borderId="0" xfId="31" applyFont="1" applyAlignment="1">
      <alignment horizontal="left" vertical="top"/>
    </xf>
    <xf numFmtId="0" fontId="54" fillId="0" borderId="0" xfId="20" applyAlignment="1" applyProtection="1"/>
    <xf numFmtId="0" fontId="44" fillId="0" borderId="0" xfId="31" applyFont="1" applyAlignment="1"/>
    <xf numFmtId="0" fontId="7" fillId="0" borderId="0" xfId="31"/>
    <xf numFmtId="0" fontId="45" fillId="0" borderId="0" xfId="31" applyFont="1" applyBorder="1" applyAlignment="1">
      <alignment vertical="center" wrapText="1"/>
    </xf>
    <xf numFmtId="0" fontId="45" fillId="0" borderId="0" xfId="31" applyFont="1" applyAlignment="1">
      <alignment vertical="center" wrapText="1"/>
    </xf>
    <xf numFmtId="0" fontId="46" fillId="0" borderId="0" xfId="31" applyFont="1" applyAlignment="1"/>
    <xf numFmtId="0" fontId="47" fillId="17" borderId="49" xfId="31" applyFont="1" applyFill="1" applyBorder="1" applyAlignment="1">
      <alignment horizontal="center" vertical="center" wrapText="1"/>
    </xf>
    <xf numFmtId="0" fontId="47" fillId="17" borderId="50" xfId="31" applyFont="1" applyFill="1" applyBorder="1" applyAlignment="1">
      <alignment horizontal="center" vertical="center" wrapText="1"/>
    </xf>
    <xf numFmtId="0" fontId="47" fillId="17" borderId="51" xfId="31" applyFont="1" applyFill="1" applyBorder="1" applyAlignment="1">
      <alignment horizontal="center" vertical="center" wrapText="1"/>
    </xf>
    <xf numFmtId="0" fontId="47" fillId="17" borderId="52" xfId="31" applyFont="1" applyFill="1" applyBorder="1" applyAlignment="1">
      <alignment horizontal="center" vertical="center" wrapText="1"/>
    </xf>
    <xf numFmtId="0" fontId="47" fillId="17" borderId="53" xfId="31" applyFont="1" applyFill="1" applyBorder="1" applyAlignment="1">
      <alignment horizontal="right" vertical="center" wrapText="1"/>
    </xf>
    <xf numFmtId="0" fontId="47" fillId="17" borderId="54" xfId="31" applyFont="1" applyFill="1" applyBorder="1" applyAlignment="1">
      <alignment horizontal="center" vertical="center" wrapText="1"/>
    </xf>
    <xf numFmtId="49" fontId="47" fillId="17" borderId="55" xfId="31" applyNumberFormat="1" applyFont="1" applyFill="1" applyBorder="1" applyAlignment="1">
      <alignment horizontal="center" vertical="center"/>
    </xf>
    <xf numFmtId="0" fontId="47" fillId="17" borderId="55" xfId="31" applyFont="1" applyFill="1" applyBorder="1" applyAlignment="1">
      <alignment horizontal="center" vertical="center" wrapText="1"/>
    </xf>
    <xf numFmtId="3" fontId="17" fillId="24" borderId="12" xfId="39" applyNumberFormat="1" applyFont="1" applyFill="1" applyBorder="1" applyAlignment="1">
      <alignment vertical="center"/>
    </xf>
    <xf numFmtId="165" fontId="17" fillId="24" borderId="12" xfId="39" applyNumberFormat="1" applyFont="1" applyFill="1" applyBorder="1" applyAlignment="1">
      <alignment vertical="center"/>
    </xf>
    <xf numFmtId="165" fontId="7" fillId="0" borderId="12" xfId="39" applyNumberFormat="1" applyFont="1" applyBorder="1" applyAlignment="1">
      <alignment vertical="center" shrinkToFit="1"/>
    </xf>
    <xf numFmtId="165" fontId="7" fillId="24" borderId="12" xfId="39" applyNumberFormat="1" applyFont="1" applyFill="1" applyBorder="1" applyAlignment="1">
      <alignment vertical="center" shrinkToFit="1"/>
    </xf>
    <xf numFmtId="3" fontId="17" fillId="24" borderId="15" xfId="39" applyNumberFormat="1" applyFont="1" applyFill="1" applyBorder="1" applyAlignment="1">
      <alignment vertical="center"/>
    </xf>
    <xf numFmtId="165" fontId="17" fillId="24" borderId="15" xfId="39" applyNumberFormat="1" applyFont="1" applyFill="1" applyBorder="1" applyAlignment="1">
      <alignment vertical="center"/>
    </xf>
    <xf numFmtId="165" fontId="7" fillId="0" borderId="15" xfId="39" applyNumberFormat="1" applyFont="1" applyBorder="1" applyAlignment="1">
      <alignment vertical="center" shrinkToFit="1"/>
    </xf>
    <xf numFmtId="165" fontId="7" fillId="24" borderId="34" xfId="39" applyNumberFormat="1" applyFont="1" applyFill="1" applyBorder="1" applyAlignment="1">
      <alignment vertical="center" shrinkToFit="1"/>
    </xf>
    <xf numFmtId="1" fontId="2" fillId="0" borderId="58" xfId="39" applyNumberFormat="1" applyFont="1" applyFill="1" applyBorder="1" applyAlignment="1">
      <alignment horizontal="center" vertical="center" shrinkToFit="1"/>
    </xf>
    <xf numFmtId="1" fontId="2" fillId="0" borderId="15" xfId="31" applyNumberFormat="1" applyFont="1" applyFill="1" applyBorder="1" applyAlignment="1">
      <alignment horizontal="center" vertical="center" shrinkToFit="1"/>
    </xf>
    <xf numFmtId="1" fontId="2" fillId="0" borderId="15" xfId="31" applyNumberFormat="1" applyFont="1" applyBorder="1" applyAlignment="1">
      <alignment horizontal="center" vertical="center" shrinkToFit="1"/>
    </xf>
    <xf numFmtId="0" fontId="47" fillId="0" borderId="59" xfId="31" applyFont="1" applyBorder="1"/>
    <xf numFmtId="49" fontId="47" fillId="0" borderId="51" xfId="31" applyNumberFormat="1" applyFont="1" applyBorder="1"/>
    <xf numFmtId="0" fontId="47" fillId="0" borderId="0" xfId="31" applyFont="1" applyBorder="1"/>
    <xf numFmtId="0" fontId="47" fillId="0" borderId="60" xfId="31" applyFont="1" applyBorder="1"/>
    <xf numFmtId="0" fontId="42" fillId="0" borderId="57" xfId="31" applyFont="1" applyBorder="1"/>
    <xf numFmtId="0" fontId="2" fillId="0" borderId="15" xfId="32" applyFont="1" applyBorder="1" applyAlignment="1">
      <alignment wrapText="1"/>
    </xf>
    <xf numFmtId="0" fontId="7" fillId="0" borderId="0" xfId="31" applyBorder="1"/>
    <xf numFmtId="0" fontId="47" fillId="0" borderId="60" xfId="31" applyFont="1" applyBorder="1" applyAlignment="1">
      <alignment horizontal="right"/>
    </xf>
    <xf numFmtId="0" fontId="47" fillId="0" borderId="61" xfId="31" applyFont="1" applyBorder="1"/>
    <xf numFmtId="0" fontId="42" fillId="0" borderId="62" xfId="31" applyFont="1" applyBorder="1"/>
    <xf numFmtId="0" fontId="55" fillId="0" borderId="0" xfId="31" applyFont="1"/>
    <xf numFmtId="4" fontId="16" fillId="0" borderId="34" xfId="38" applyNumberFormat="1" applyFont="1" applyBorder="1" applyAlignment="1">
      <alignment vertical="center"/>
    </xf>
    <xf numFmtId="4" fontId="5" fillId="0" borderId="43" xfId="38" applyNumberFormat="1" applyFont="1" applyBorder="1" applyAlignment="1">
      <alignment vertical="center"/>
    </xf>
    <xf numFmtId="3" fontId="5" fillId="0" borderId="44" xfId="38" applyNumberFormat="1" applyFont="1" applyFill="1" applyBorder="1" applyAlignment="1">
      <alignment vertical="center"/>
    </xf>
    <xf numFmtId="49" fontId="39" fillId="0" borderId="0" xfId="36" applyNumberFormat="1" applyFont="1" applyBorder="1" applyAlignment="1">
      <alignment horizontal="left"/>
    </xf>
    <xf numFmtId="0" fontId="2" fillId="0" borderId="0" xfId="36" applyFont="1" applyFill="1" applyAlignment="1">
      <alignment vertical="center"/>
    </xf>
    <xf numFmtId="49" fontId="2" fillId="0" borderId="0" xfId="30" applyNumberFormat="1" applyFont="1" applyBorder="1" applyAlignment="1">
      <alignment vertical="center"/>
    </xf>
    <xf numFmtId="0" fontId="2" fillId="0" borderId="0" xfId="31" applyFont="1" applyAlignment="1">
      <alignment vertical="center"/>
    </xf>
    <xf numFmtId="49" fontId="13" fillId="0" borderId="0" xfId="38" applyNumberFormat="1" applyFont="1"/>
    <xf numFmtId="3" fontId="16" fillId="0" borderId="15" xfId="38" applyNumberFormat="1" applyFont="1" applyBorder="1" applyAlignment="1">
      <alignment vertical="center"/>
    </xf>
    <xf numFmtId="49" fontId="4" fillId="0" borderId="0" xfId="38" applyNumberFormat="1" applyFont="1"/>
    <xf numFmtId="49" fontId="47" fillId="17" borderId="90" xfId="31" applyNumberFormat="1" applyFont="1" applyFill="1" applyBorder="1" applyAlignment="1">
      <alignment horizontal="center" vertical="center"/>
    </xf>
    <xf numFmtId="49" fontId="47" fillId="17" borderId="91" xfId="31" applyNumberFormat="1" applyFont="1" applyFill="1" applyBorder="1" applyAlignment="1">
      <alignment horizontal="center" vertical="center"/>
    </xf>
    <xf numFmtId="2" fontId="51" fillId="0" borderId="15" xfId="39" applyNumberFormat="1" applyFont="1" applyFill="1" applyBorder="1" applyAlignment="1">
      <alignment horizontal="center" vertical="center" shrinkToFit="1"/>
    </xf>
    <xf numFmtId="4" fontId="47" fillId="24" borderId="15" xfId="39" applyNumberFormat="1" applyFont="1" applyFill="1" applyBorder="1" applyAlignment="1">
      <alignment horizontal="center" vertical="center"/>
    </xf>
    <xf numFmtId="3" fontId="17" fillId="24" borderId="17" xfId="39" applyNumberFormat="1" applyFont="1" applyFill="1" applyBorder="1" applyAlignment="1">
      <alignment vertical="center"/>
    </xf>
    <xf numFmtId="165" fontId="17" fillId="24" borderId="17" xfId="39" applyNumberFormat="1" applyFont="1" applyFill="1" applyBorder="1" applyAlignment="1">
      <alignment vertical="center"/>
    </xf>
    <xf numFmtId="165" fontId="7" fillId="0" borderId="17" xfId="39" applyNumberFormat="1" applyFont="1" applyBorder="1" applyAlignment="1">
      <alignment vertical="center" shrinkToFit="1"/>
    </xf>
    <xf numFmtId="1" fontId="2" fillId="0" borderId="93" xfId="39" applyNumberFormat="1" applyFont="1" applyFill="1" applyBorder="1" applyAlignment="1">
      <alignment horizontal="center" vertical="center" shrinkToFit="1"/>
    </xf>
    <xf numFmtId="1" fontId="2" fillId="0" borderId="17" xfId="31" applyNumberFormat="1" applyFont="1" applyFill="1" applyBorder="1" applyAlignment="1">
      <alignment horizontal="center" vertical="center" shrinkToFit="1"/>
    </xf>
    <xf numFmtId="2" fontId="51" fillId="0" borderId="17" xfId="39" applyNumberFormat="1" applyFont="1" applyFill="1" applyBorder="1" applyAlignment="1">
      <alignment horizontal="center" vertical="center" shrinkToFit="1"/>
    </xf>
    <xf numFmtId="4" fontId="47" fillId="24" borderId="17" xfId="39" applyNumberFormat="1" applyFont="1" applyFill="1" applyBorder="1" applyAlignment="1">
      <alignment horizontal="center" vertical="center"/>
    </xf>
    <xf numFmtId="49" fontId="0" fillId="24" borderId="12" xfId="39" applyNumberFormat="1" applyFont="1" applyFill="1" applyBorder="1" applyAlignment="1">
      <alignment horizontal="center" vertical="center"/>
    </xf>
    <xf numFmtId="49" fontId="47" fillId="17" borderId="95" xfId="31" applyNumberFormat="1" applyFont="1" applyFill="1" applyBorder="1" applyAlignment="1">
      <alignment horizontal="center" vertical="center"/>
    </xf>
    <xf numFmtId="0" fontId="17" fillId="0" borderId="56" xfId="39" applyFont="1" applyFill="1" applyBorder="1" applyAlignment="1">
      <alignment horizontal="left" vertical="center"/>
    </xf>
    <xf numFmtId="0" fontId="0" fillId="0" borderId="12" xfId="39" applyNumberFormat="1" applyFont="1" applyFill="1" applyBorder="1" applyAlignment="1">
      <alignment horizontal="left" vertical="center"/>
    </xf>
    <xf numFmtId="49" fontId="0" fillId="0" borderId="12" xfId="39" applyNumberFormat="1" applyFont="1" applyFill="1" applyBorder="1" applyAlignment="1">
      <alignment horizontal="left" vertical="center"/>
    </xf>
    <xf numFmtId="1" fontId="51" fillId="0" borderId="68" xfId="31" applyNumberFormat="1" applyFont="1" applyBorder="1" applyAlignment="1">
      <alignment horizontal="center" vertical="center"/>
    </xf>
    <xf numFmtId="1" fontId="51" fillId="0" borderId="96" xfId="31" applyNumberFormat="1" applyFont="1" applyBorder="1" applyAlignment="1">
      <alignment horizontal="center" vertical="center"/>
    </xf>
    <xf numFmtId="1" fontId="7" fillId="0" borderId="13" xfId="31" applyNumberFormat="1" applyFill="1" applyBorder="1" applyAlignment="1">
      <alignment horizontal="left" vertical="center"/>
    </xf>
    <xf numFmtId="1" fontId="7" fillId="0" borderId="15" xfId="31" applyNumberFormat="1" applyFill="1" applyBorder="1" applyAlignment="1">
      <alignment horizontal="left" vertical="center"/>
    </xf>
    <xf numFmtId="0" fontId="17" fillId="0" borderId="15" xfId="39" applyFont="1" applyFill="1" applyBorder="1" applyAlignment="1">
      <alignment horizontal="left" vertical="center"/>
    </xf>
    <xf numFmtId="0" fontId="0" fillId="0" borderId="15" xfId="39" applyNumberFormat="1" applyFont="1" applyFill="1" applyBorder="1" applyAlignment="1">
      <alignment horizontal="left" vertical="center"/>
    </xf>
    <xf numFmtId="49" fontId="0" fillId="0" borderId="15" xfId="39" applyNumberFormat="1" applyFont="1" applyFill="1" applyBorder="1" applyAlignment="1">
      <alignment horizontal="left" vertical="center"/>
    </xf>
    <xf numFmtId="49" fontId="0" fillId="24" borderId="15" xfId="39" applyNumberFormat="1" applyFont="1" applyFill="1" applyBorder="1" applyAlignment="1">
      <alignment horizontal="center" vertical="center"/>
    </xf>
    <xf numFmtId="165" fontId="7" fillId="24" borderId="15" xfId="39" applyNumberFormat="1" applyFont="1" applyFill="1" applyBorder="1" applyAlignment="1">
      <alignment vertical="center" shrinkToFit="1"/>
    </xf>
    <xf numFmtId="3" fontId="2" fillId="0" borderId="15" xfId="35" applyNumberFormat="1" applyFont="1" applyFill="1" applyBorder="1" applyAlignment="1">
      <alignment horizontal="center" vertical="center" shrinkToFit="1"/>
    </xf>
    <xf numFmtId="4" fontId="2" fillId="0" borderId="97" xfId="35" applyNumberFormat="1" applyFont="1" applyFill="1" applyBorder="1" applyAlignment="1">
      <alignment horizontal="center" vertical="center" shrinkToFit="1"/>
    </xf>
    <xf numFmtId="1" fontId="7" fillId="0" borderId="48" xfId="31" applyNumberFormat="1" applyFill="1" applyBorder="1" applyAlignment="1">
      <alignment horizontal="left" vertical="center"/>
    </xf>
    <xf numFmtId="1" fontId="7" fillId="0" borderId="34" xfId="31" applyNumberFormat="1" applyFill="1" applyBorder="1" applyAlignment="1">
      <alignment horizontal="left" vertical="center"/>
    </xf>
    <xf numFmtId="0" fontId="17" fillId="0" borderId="34" xfId="39" applyFont="1" applyFill="1" applyBorder="1" applyAlignment="1">
      <alignment horizontal="left" vertical="center"/>
    </xf>
    <xf numFmtId="0" fontId="0" fillId="0" borderId="34" xfId="39" applyNumberFormat="1" applyFont="1" applyFill="1" applyBorder="1" applyAlignment="1">
      <alignment horizontal="left" vertical="center"/>
    </xf>
    <xf numFmtId="49" fontId="0" fillId="0" borderId="34" xfId="39" applyNumberFormat="1" applyFont="1" applyFill="1" applyBorder="1" applyAlignment="1">
      <alignment horizontal="left" vertical="center"/>
    </xf>
    <xf numFmtId="49" fontId="0" fillId="24" borderId="34" xfId="39" applyNumberFormat="1" applyFont="1" applyFill="1" applyBorder="1" applyAlignment="1">
      <alignment horizontal="center" vertical="center"/>
    </xf>
    <xf numFmtId="3" fontId="17" fillId="24" borderId="34" xfId="39" applyNumberFormat="1" applyFont="1" applyFill="1" applyBorder="1" applyAlignment="1">
      <alignment vertical="center"/>
    </xf>
    <xf numFmtId="165" fontId="17" fillId="24" borderId="34" xfId="39" applyNumberFormat="1" applyFont="1" applyFill="1" applyBorder="1" applyAlignment="1">
      <alignment vertical="center"/>
    </xf>
    <xf numFmtId="165" fontId="7" fillId="0" borderId="34" xfId="39" applyNumberFormat="1" applyFont="1" applyBorder="1" applyAlignment="1">
      <alignment vertical="center" shrinkToFit="1"/>
    </xf>
    <xf numFmtId="3" fontId="2" fillId="0" borderId="34" xfId="35" applyNumberFormat="1" applyFont="1" applyFill="1" applyBorder="1" applyAlignment="1">
      <alignment horizontal="center" vertical="center" shrinkToFit="1"/>
    </xf>
    <xf numFmtId="4" fontId="2" fillId="0" borderId="99" xfId="35" applyNumberFormat="1" applyFont="1" applyFill="1" applyBorder="1" applyAlignment="1">
      <alignment horizontal="center" vertical="center" shrinkToFit="1"/>
    </xf>
    <xf numFmtId="1" fontId="7" fillId="0" borderId="98" xfId="31" applyNumberFormat="1" applyFill="1" applyBorder="1" applyAlignment="1">
      <alignment horizontal="left" vertical="center"/>
    </xf>
    <xf numFmtId="1" fontId="7" fillId="0" borderId="89" xfId="31" applyNumberFormat="1" applyFill="1" applyBorder="1" applyAlignment="1">
      <alignment horizontal="left" vertical="center"/>
    </xf>
    <xf numFmtId="3" fontId="2" fillId="0" borderId="100" xfId="35" applyNumberFormat="1" applyFont="1" applyFill="1" applyBorder="1" applyAlignment="1">
      <alignment horizontal="center" vertical="center" shrinkToFit="1"/>
    </xf>
    <xf numFmtId="4" fontId="2" fillId="0" borderId="100" xfId="35" applyNumberFormat="1" applyFont="1" applyFill="1" applyBorder="1" applyAlignment="1">
      <alignment horizontal="center" vertical="center" shrinkToFit="1"/>
    </xf>
    <xf numFmtId="1" fontId="7" fillId="0" borderId="16" xfId="31" applyNumberFormat="1" applyFill="1" applyBorder="1" applyAlignment="1">
      <alignment horizontal="left" vertical="center"/>
    </xf>
    <xf numFmtId="1" fontId="7" fillId="0" borderId="17" xfId="31" applyNumberFormat="1" applyFill="1" applyBorder="1" applyAlignment="1">
      <alignment horizontal="left" vertical="center"/>
    </xf>
    <xf numFmtId="0" fontId="17" fillId="0" borderId="17" xfId="39" applyFont="1" applyFill="1" applyBorder="1" applyAlignment="1">
      <alignment horizontal="left" vertical="center"/>
    </xf>
    <xf numFmtId="0" fontId="0" fillId="0" borderId="17" xfId="39" applyNumberFormat="1" applyFont="1" applyFill="1" applyBorder="1" applyAlignment="1">
      <alignment horizontal="left" vertical="center"/>
    </xf>
    <xf numFmtId="49" fontId="0" fillId="0" borderId="17" xfId="39" applyNumberFormat="1" applyFont="1" applyFill="1" applyBorder="1" applyAlignment="1">
      <alignment horizontal="left" vertical="center"/>
    </xf>
    <xf numFmtId="49" fontId="0" fillId="24" borderId="17" xfId="39" applyNumberFormat="1" applyFont="1" applyFill="1" applyBorder="1" applyAlignment="1">
      <alignment horizontal="center" vertical="center"/>
    </xf>
    <xf numFmtId="165" fontId="7" fillId="24" borderId="17" xfId="39" applyNumberFormat="1" applyFont="1" applyFill="1" applyBorder="1" applyAlignment="1">
      <alignment vertical="center" shrinkToFit="1"/>
    </xf>
    <xf numFmtId="3" fontId="2" fillId="0" borderId="17" xfId="35" applyNumberFormat="1" applyFont="1" applyFill="1" applyBorder="1" applyAlignment="1">
      <alignment horizontal="center" vertical="center" shrinkToFit="1"/>
    </xf>
    <xf numFmtId="4" fontId="2" fillId="0" borderId="101" xfId="35" applyNumberFormat="1" applyFont="1" applyFill="1" applyBorder="1" applyAlignment="1">
      <alignment horizontal="center" vertical="center" shrinkToFit="1"/>
    </xf>
    <xf numFmtId="1" fontId="51" fillId="0" borderId="37" xfId="31" applyNumberFormat="1" applyFont="1" applyBorder="1" applyAlignment="1">
      <alignment horizontal="center" vertical="center"/>
    </xf>
    <xf numFmtId="49" fontId="16" fillId="0" borderId="15" xfId="38" applyNumberFormat="1" applyFont="1" applyBorder="1" applyAlignment="1">
      <alignment horizontal="left" vertical="center"/>
    </xf>
    <xf numFmtId="1" fontId="7" fillId="0" borderId="102" xfId="31" applyNumberFormat="1" applyFill="1" applyBorder="1" applyAlignment="1">
      <alignment horizontal="left" vertical="center"/>
    </xf>
    <xf numFmtId="49" fontId="39" fillId="0" borderId="0" xfId="36" applyNumberFormat="1" applyFont="1" applyBorder="1" applyAlignment="1">
      <alignment horizontal="center"/>
    </xf>
    <xf numFmtId="0" fontId="53" fillId="0" borderId="0" xfId="30" applyAlignment="1">
      <alignment horizontal="center"/>
    </xf>
    <xf numFmtId="49" fontId="40" fillId="0" borderId="0" xfId="36" applyNumberFormat="1" applyFont="1" applyBorder="1" applyAlignment="1">
      <alignment horizontal="right" vertical="center"/>
    </xf>
    <xf numFmtId="0" fontId="7" fillId="0" borderId="0" xfId="31" applyAlignment="1">
      <alignment horizontal="right" vertical="center"/>
    </xf>
    <xf numFmtId="0" fontId="7" fillId="0" borderId="0" xfId="31" applyAlignment="1">
      <alignment vertical="center"/>
    </xf>
    <xf numFmtId="49" fontId="2" fillId="0" borderId="0" xfId="30" applyNumberFormat="1" applyFont="1" applyBorder="1" applyAlignment="1">
      <alignment horizontal="left" vertical="center"/>
    </xf>
    <xf numFmtId="0" fontId="2" fillId="0" borderId="0" xfId="31" applyFont="1" applyAlignment="1">
      <alignment horizontal="left" vertical="center"/>
    </xf>
    <xf numFmtId="0" fontId="2" fillId="0" borderId="0" xfId="36" applyFont="1" applyFill="1" applyAlignment="1">
      <alignment horizontal="left" vertical="center"/>
    </xf>
    <xf numFmtId="0" fontId="13" fillId="26" borderId="63" xfId="38" applyFont="1" applyFill="1" applyBorder="1" applyAlignment="1">
      <alignment horizontal="center"/>
    </xf>
    <xf numFmtId="0" fontId="13" fillId="26" borderId="64" xfId="38" applyFont="1" applyFill="1" applyBorder="1" applyAlignment="1">
      <alignment horizontal="center"/>
    </xf>
    <xf numFmtId="0" fontId="13" fillId="26" borderId="65" xfId="38" applyFont="1" applyFill="1" applyBorder="1" applyAlignment="1">
      <alignment horizontal="center"/>
    </xf>
    <xf numFmtId="49" fontId="3" fillId="0" borderId="66" xfId="38" applyNumberFormat="1" applyFont="1" applyBorder="1" applyAlignment="1">
      <alignment horizontal="center" vertical="center" wrapText="1"/>
    </xf>
    <xf numFmtId="49" fontId="3" fillId="0" borderId="0" xfId="38" applyNumberFormat="1" applyFont="1" applyBorder="1" applyAlignment="1">
      <alignment horizontal="center" vertical="center" wrapText="1"/>
    </xf>
    <xf numFmtId="49" fontId="3" fillId="0" borderId="25" xfId="38" applyNumberFormat="1" applyFont="1" applyBorder="1" applyAlignment="1">
      <alignment horizontal="center" vertical="center" wrapText="1"/>
    </xf>
    <xf numFmtId="49" fontId="7" fillId="0" borderId="66" xfId="38" applyNumberFormat="1" applyFont="1" applyBorder="1" applyAlignment="1">
      <alignment horizontal="center" vertical="center" wrapText="1"/>
    </xf>
    <xf numFmtId="49" fontId="7" fillId="0" borderId="0" xfId="38" applyNumberFormat="1" applyFont="1" applyBorder="1" applyAlignment="1">
      <alignment horizontal="center" vertical="center" wrapText="1"/>
    </xf>
    <xf numFmtId="49" fontId="7" fillId="0" borderId="25" xfId="38" applyNumberFormat="1" applyFont="1" applyBorder="1" applyAlignment="1">
      <alignment horizontal="center" vertical="center" wrapText="1"/>
    </xf>
    <xf numFmtId="0" fontId="7" fillId="25" borderId="63" xfId="38" applyFont="1" applyFill="1" applyBorder="1" applyAlignment="1">
      <alignment horizontal="center" vertical="center"/>
    </xf>
    <xf numFmtId="0" fontId="7" fillId="25" borderId="64" xfId="38" applyFont="1" applyFill="1" applyBorder="1" applyAlignment="1">
      <alignment horizontal="center" vertical="center"/>
    </xf>
    <xf numFmtId="0" fontId="7" fillId="25" borderId="65" xfId="38" applyFont="1" applyFill="1" applyBorder="1" applyAlignment="1">
      <alignment horizontal="center" vertical="center"/>
    </xf>
    <xf numFmtId="1" fontId="2" fillId="0" borderId="23" xfId="38" applyNumberFormat="1" applyFont="1" applyBorder="1" applyAlignment="1">
      <alignment horizontal="center" vertical="center" wrapText="1"/>
    </xf>
    <xf numFmtId="1" fontId="8" fillId="0" borderId="28" xfId="38" applyNumberFormat="1" applyFont="1" applyBorder="1" applyAlignment="1">
      <alignment horizontal="center" vertical="center" wrapText="1"/>
    </xf>
    <xf numFmtId="0" fontId="7" fillId="0" borderId="20" xfId="38" applyFont="1" applyBorder="1" applyAlignment="1">
      <alignment horizontal="center" vertical="center"/>
    </xf>
    <xf numFmtId="49" fontId="7" fillId="0" borderId="20" xfId="38" applyNumberFormat="1" applyFont="1" applyBorder="1" applyAlignment="1">
      <alignment horizontal="center" vertical="center" wrapText="1"/>
    </xf>
    <xf numFmtId="0" fontId="7" fillId="0" borderId="67" xfId="38" applyFont="1" applyBorder="1" applyAlignment="1">
      <alignment horizontal="center" vertical="center"/>
    </xf>
    <xf numFmtId="0" fontId="7" fillId="0" borderId="68" xfId="38" applyFont="1" applyBorder="1" applyAlignment="1">
      <alignment horizontal="center" vertical="center"/>
    </xf>
    <xf numFmtId="49" fontId="5" fillId="0" borderId="56" xfId="38" applyNumberFormat="1" applyFont="1" applyBorder="1" applyAlignment="1">
      <alignment horizontal="center" vertical="center" wrapText="1"/>
    </xf>
    <xf numFmtId="49" fontId="5" fillId="0" borderId="11" xfId="38" applyNumberFormat="1" applyFont="1" applyBorder="1" applyAlignment="1">
      <alignment horizontal="center" vertical="center" wrapText="1"/>
    </xf>
    <xf numFmtId="49" fontId="6" fillId="0" borderId="26" xfId="38" applyNumberFormat="1" applyFont="1" applyBorder="1" applyAlignment="1">
      <alignment horizontal="center" vertical="center" wrapText="1"/>
    </xf>
    <xf numFmtId="49" fontId="6" fillId="0" borderId="69" xfId="38" applyNumberFormat="1" applyFont="1" applyBorder="1" applyAlignment="1">
      <alignment horizontal="center" vertical="center" wrapText="1"/>
    </xf>
    <xf numFmtId="49" fontId="6" fillId="0" borderId="12" xfId="38" applyNumberFormat="1" applyFont="1" applyBorder="1" applyAlignment="1">
      <alignment horizontal="center" vertical="center" wrapText="1"/>
    </xf>
    <xf numFmtId="49" fontId="6" fillId="0" borderId="38" xfId="38" applyNumberFormat="1" applyFont="1" applyBorder="1" applyAlignment="1">
      <alignment horizontal="center" vertical="center" wrapText="1"/>
    </xf>
    <xf numFmtId="49" fontId="6" fillId="0" borderId="70" xfId="38" applyNumberFormat="1" applyFont="1" applyBorder="1" applyAlignment="1">
      <alignment horizontal="center" vertical="center" wrapText="1"/>
    </xf>
    <xf numFmtId="49" fontId="6" fillId="0" borderId="71" xfId="38" applyNumberFormat="1" applyFont="1" applyBorder="1" applyAlignment="1">
      <alignment horizontal="center" vertical="center" wrapText="1"/>
    </xf>
    <xf numFmtId="49" fontId="6" fillId="0" borderId="33" xfId="38" applyNumberFormat="1" applyFont="1" applyBorder="1" applyAlignment="1">
      <alignment horizontal="center" vertical="center" wrapText="1"/>
    </xf>
    <xf numFmtId="49" fontId="6" fillId="0" borderId="32" xfId="38" applyNumberFormat="1" applyFont="1" applyBorder="1" applyAlignment="1">
      <alignment horizontal="center" vertical="center" wrapText="1"/>
    </xf>
    <xf numFmtId="49" fontId="6" fillId="0" borderId="72" xfId="38" applyNumberFormat="1" applyFont="1" applyBorder="1" applyAlignment="1">
      <alignment horizontal="center" vertical="center" wrapText="1"/>
    </xf>
    <xf numFmtId="49" fontId="6" fillId="0" borderId="30" xfId="38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6" fillId="0" borderId="10" xfId="38" applyNumberFormat="1" applyFont="1" applyBorder="1" applyAlignment="1">
      <alignment horizontal="center" vertical="center" wrapText="1"/>
    </xf>
    <xf numFmtId="49" fontId="6" fillId="0" borderId="73" xfId="38" applyNumberFormat="1" applyFont="1" applyBorder="1" applyAlignment="1">
      <alignment horizontal="center" vertical="center" wrapText="1"/>
    </xf>
    <xf numFmtId="0" fontId="6" fillId="0" borderId="12" xfId="38" applyFont="1" applyBorder="1" applyAlignment="1">
      <alignment horizontal="center" vertical="center"/>
    </xf>
    <xf numFmtId="0" fontId="6" fillId="0" borderId="12" xfId="38" applyNumberFormat="1" applyFont="1" applyBorder="1" applyAlignment="1">
      <alignment horizontal="center" vertical="center" wrapText="1"/>
    </xf>
    <xf numFmtId="0" fontId="6" fillId="0" borderId="38" xfId="38" applyNumberFormat="1" applyFont="1" applyBorder="1" applyAlignment="1">
      <alignment horizontal="center" vertical="center" wrapText="1"/>
    </xf>
    <xf numFmtId="1" fontId="6" fillId="0" borderId="72" xfId="38" applyNumberFormat="1" applyFont="1" applyBorder="1" applyAlignment="1">
      <alignment horizontal="center" vertical="center" wrapText="1"/>
    </xf>
    <xf numFmtId="1" fontId="0" fillId="0" borderId="30" xfId="0" applyNumberFormat="1" applyBorder="1" applyAlignment="1">
      <alignment horizontal="center" vertical="center" wrapText="1"/>
    </xf>
    <xf numFmtId="2" fontId="6" fillId="0" borderId="72" xfId="38" applyNumberFormat="1" applyFon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164" fontId="6" fillId="0" borderId="72" xfId="38" applyNumberFormat="1" applyFon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0" fontId="6" fillId="0" borderId="72" xfId="38" applyNumberFormat="1" applyFont="1" applyBorder="1" applyAlignment="1">
      <alignment horizontal="center" vertical="center" wrapText="1"/>
    </xf>
    <xf numFmtId="0" fontId="6" fillId="0" borderId="30" xfId="38" applyNumberFormat="1" applyFont="1" applyBorder="1" applyAlignment="1">
      <alignment horizontal="center" vertical="center" wrapText="1"/>
    </xf>
    <xf numFmtId="49" fontId="42" fillId="0" borderId="62" xfId="31" applyNumberFormat="1" applyFont="1" applyBorder="1"/>
    <xf numFmtId="0" fontId="42" fillId="0" borderId="62" xfId="31" applyFont="1" applyBorder="1"/>
    <xf numFmtId="0" fontId="42" fillId="0" borderId="74" xfId="31" applyFont="1" applyBorder="1"/>
    <xf numFmtId="0" fontId="47" fillId="0" borderId="61" xfId="31" applyFont="1" applyBorder="1" applyAlignment="1"/>
    <xf numFmtId="0" fontId="42" fillId="0" borderId="62" xfId="31" applyNumberFormat="1" applyFont="1" applyBorder="1" applyAlignment="1"/>
    <xf numFmtId="0" fontId="52" fillId="0" borderId="74" xfId="31" applyFont="1" applyBorder="1"/>
    <xf numFmtId="0" fontId="42" fillId="0" borderId="57" xfId="31" applyFont="1" applyBorder="1"/>
    <xf numFmtId="0" fontId="42" fillId="0" borderId="75" xfId="31" applyFont="1" applyBorder="1"/>
    <xf numFmtId="0" fontId="47" fillId="0" borderId="60" xfId="31" applyFont="1" applyBorder="1" applyAlignment="1"/>
    <xf numFmtId="49" fontId="42" fillId="0" borderId="58" xfId="31" applyNumberFormat="1" applyFont="1" applyBorder="1" applyAlignment="1"/>
    <xf numFmtId="0" fontId="42" fillId="0" borderId="76" xfId="31" applyNumberFormat="1" applyFont="1" applyBorder="1" applyAlignment="1"/>
    <xf numFmtId="0" fontId="42" fillId="0" borderId="58" xfId="31" applyNumberFormat="1" applyFont="1" applyBorder="1" applyAlignment="1"/>
    <xf numFmtId="0" fontId="52" fillId="0" borderId="75" xfId="31" applyFont="1" applyBorder="1"/>
    <xf numFmtId="0" fontId="42" fillId="0" borderId="77" xfId="31" applyFont="1" applyBorder="1"/>
    <xf numFmtId="0" fontId="7" fillId="0" borderId="60" xfId="31" applyBorder="1" applyAlignment="1"/>
    <xf numFmtId="49" fontId="42" fillId="0" borderId="57" xfId="31" applyNumberFormat="1" applyFont="1" applyBorder="1" applyAlignment="1"/>
    <xf numFmtId="0" fontId="42" fillId="0" borderId="57" xfId="31" applyNumberFormat="1" applyFont="1" applyBorder="1" applyAlignment="1"/>
    <xf numFmtId="0" fontId="47" fillId="0" borderId="51" xfId="31" applyFont="1" applyBorder="1"/>
    <xf numFmtId="0" fontId="47" fillId="0" borderId="78" xfId="31" applyFont="1" applyBorder="1"/>
    <xf numFmtId="49" fontId="47" fillId="0" borderId="59" xfId="31" applyNumberFormat="1" applyFont="1" applyBorder="1" applyAlignment="1"/>
    <xf numFmtId="49" fontId="47" fillId="0" borderId="51" xfId="31" applyNumberFormat="1" applyFont="1" applyBorder="1" applyAlignment="1"/>
    <xf numFmtId="0" fontId="47" fillId="17" borderId="50" xfId="31" applyFont="1" applyFill="1" applyBorder="1" applyAlignment="1">
      <alignment horizontal="center" vertical="center"/>
    </xf>
    <xf numFmtId="0" fontId="47" fillId="17" borderId="79" xfId="31" applyFont="1" applyFill="1" applyBorder="1" applyAlignment="1">
      <alignment horizontal="center" vertical="center"/>
    </xf>
    <xf numFmtId="0" fontId="7" fillId="0" borderId="80" xfId="31" applyBorder="1" applyAlignment="1">
      <alignment horizontal="center" vertical="center"/>
    </xf>
    <xf numFmtId="0" fontId="47" fillId="17" borderId="78" xfId="31" applyFont="1" applyFill="1" applyBorder="1" applyAlignment="1">
      <alignment horizontal="center" vertical="center" wrapText="1"/>
    </xf>
    <xf numFmtId="0" fontId="47" fillId="17" borderId="81" xfId="31" applyFont="1" applyFill="1" applyBorder="1" applyAlignment="1">
      <alignment horizontal="center" vertical="center" wrapText="1"/>
    </xf>
    <xf numFmtId="0" fontId="47" fillId="17" borderId="82" xfId="31" applyFont="1" applyFill="1" applyBorder="1" applyAlignment="1">
      <alignment horizontal="center" vertical="center"/>
    </xf>
    <xf numFmtId="0" fontId="47" fillId="17" borderId="83" xfId="31" applyFont="1" applyFill="1" applyBorder="1" applyAlignment="1">
      <alignment horizontal="center" vertical="center"/>
    </xf>
    <xf numFmtId="0" fontId="47" fillId="17" borderId="87" xfId="31" applyFont="1" applyFill="1" applyBorder="1" applyAlignment="1">
      <alignment horizontal="center" vertical="center" wrapText="1"/>
    </xf>
    <xf numFmtId="0" fontId="47" fillId="17" borderId="94" xfId="31" applyFont="1" applyFill="1" applyBorder="1" applyAlignment="1">
      <alignment horizontal="center" vertical="center" wrapText="1"/>
    </xf>
    <xf numFmtId="0" fontId="47" fillId="17" borderId="84" xfId="31" applyFont="1" applyFill="1" applyBorder="1" applyAlignment="1">
      <alignment horizontal="center" vertical="center" wrapText="1"/>
    </xf>
    <xf numFmtId="0" fontId="47" fillId="17" borderId="92" xfId="31" applyFont="1" applyFill="1" applyBorder="1" applyAlignment="1">
      <alignment horizontal="center" vertical="center" wrapText="1"/>
    </xf>
    <xf numFmtId="0" fontId="47" fillId="17" borderId="85" xfId="31" applyFont="1" applyFill="1" applyBorder="1" applyAlignment="1">
      <alignment horizontal="center" vertical="center" wrapText="1"/>
    </xf>
    <xf numFmtId="0" fontId="47" fillId="17" borderId="86" xfId="31" applyFont="1" applyFill="1" applyBorder="1" applyAlignment="1">
      <alignment horizontal="center" vertical="center" wrapText="1"/>
    </xf>
    <xf numFmtId="0" fontId="47" fillId="17" borderId="87" xfId="31" applyFont="1" applyFill="1" applyBorder="1" applyAlignment="1">
      <alignment horizontal="center" vertical="center"/>
    </xf>
    <xf numFmtId="0" fontId="47" fillId="17" borderId="88" xfId="31" applyFont="1" applyFill="1" applyBorder="1" applyAlignment="1">
      <alignment horizontal="center" vertical="center"/>
    </xf>
    <xf numFmtId="0" fontId="47" fillId="17" borderId="84" xfId="31" applyFont="1" applyFill="1" applyBorder="1" applyAlignment="1">
      <alignment horizontal="center" vertical="center"/>
    </xf>
    <xf numFmtId="0" fontId="47" fillId="17" borderId="49" xfId="31" applyFont="1" applyFill="1" applyBorder="1" applyAlignment="1">
      <alignment horizontal="center" vertical="center"/>
    </xf>
    <xf numFmtId="0" fontId="44" fillId="0" borderId="0" xfId="31" applyFont="1" applyAlignment="1"/>
    <xf numFmtId="2" fontId="44" fillId="0" borderId="0" xfId="31" applyNumberFormat="1" applyFont="1" applyAlignment="1"/>
    <xf numFmtId="14" fontId="44" fillId="0" borderId="0" xfId="31" applyNumberFormat="1" applyFont="1" applyAlignment="1"/>
    <xf numFmtId="49" fontId="45" fillId="0" borderId="0" xfId="31" applyNumberFormat="1" applyFont="1" applyBorder="1" applyAlignment="1">
      <alignment vertical="center"/>
    </xf>
    <xf numFmtId="0" fontId="45" fillId="0" borderId="0" xfId="31" applyFont="1" applyBorder="1" applyAlignment="1">
      <alignment vertical="center"/>
    </xf>
    <xf numFmtId="0" fontId="45" fillId="0" borderId="0" xfId="31" applyFont="1" applyBorder="1" applyAlignment="1">
      <alignment horizontal="left" vertical="center" wrapText="1"/>
    </xf>
    <xf numFmtId="14" fontId="0" fillId="0" borderId="0" xfId="0" applyNumberFormat="1"/>
  </cellXfs>
  <cellStyles count="57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Hypertextový odkaz 2" xfId="20"/>
    <cellStyle name="Chybně 2" xfId="21"/>
    <cellStyle name="Kontrolní buňka 2" xfId="22"/>
    <cellStyle name="Nadpis 1 2" xfId="23"/>
    <cellStyle name="Nadpis 2 2" xfId="24"/>
    <cellStyle name="Nadpis 3 2" xfId="25"/>
    <cellStyle name="Nadpis 4 2" xfId="26"/>
    <cellStyle name="Název 2" xfId="27"/>
    <cellStyle name="Neutrální 2" xfId="28"/>
    <cellStyle name="normální" xfId="0" builtinId="0"/>
    <cellStyle name="Normální 2" xfId="29"/>
    <cellStyle name="Normální 2 2" xfId="30"/>
    <cellStyle name="normální 3" xfId="31"/>
    <cellStyle name="Normální 3 2" xfId="32"/>
    <cellStyle name="Normální 4" xfId="33"/>
    <cellStyle name="normální_Borohr_ 2003k_Lo-17 - Celkové výsledky 2012" xfId="34"/>
    <cellStyle name="normální_borohradekmicr2006" xfId="35"/>
    <cellStyle name="normální_netolice2005" xfId="36"/>
    <cellStyle name="normální_Prihlaska_ns_excel95" xfId="37"/>
    <cellStyle name="normální_St_listiny" xfId="38"/>
    <cellStyle name="normální_St_listiny 2" xfId="39"/>
    <cellStyle name="Poznámka 2" xfId="40"/>
    <cellStyle name="procent" xfId="41" builtinId="5"/>
    <cellStyle name="Propojená buňka 2" xfId="42"/>
    <cellStyle name="Správně 2" xfId="43"/>
    <cellStyle name="Styl 1" xfId="44"/>
    <cellStyle name="Styl 2" xfId="45"/>
    <cellStyle name="Text upozornění 2" xfId="46"/>
    <cellStyle name="Vstup 2" xfId="47"/>
    <cellStyle name="Výpočet 2" xfId="48"/>
    <cellStyle name="Výstup 2" xfId="49"/>
    <cellStyle name="Vysvětlující text 2" xfId="50"/>
    <cellStyle name="Zvýraznění 1 2" xfId="51"/>
    <cellStyle name="Zvýraznění 2 2" xfId="52"/>
    <cellStyle name="Zvýraznění 3 2" xfId="53"/>
    <cellStyle name="Zvýraznění 4 2" xfId="54"/>
    <cellStyle name="Zvýraznění 5 2" xfId="55"/>
    <cellStyle name="Zvýraznění 6 2" xfId="56"/>
  </cellStyles>
  <dxfs count="6"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8"/>
  <sheetViews>
    <sheetView tabSelected="1" workbookViewId="0">
      <selection activeCell="B2" sqref="B2"/>
    </sheetView>
  </sheetViews>
  <sheetFormatPr defaultRowHeight="12.75"/>
  <sheetData>
    <row r="2" spans="2:2">
      <c r="B2" t="s">
        <v>224</v>
      </c>
    </row>
    <row r="3" spans="2:2">
      <c r="B3" t="s">
        <v>225</v>
      </c>
    </row>
    <row r="4" spans="2:2">
      <c r="B4" t="s">
        <v>226</v>
      </c>
    </row>
    <row r="5" spans="2:2">
      <c r="B5" t="s">
        <v>234</v>
      </c>
    </row>
    <row r="6" spans="2:2">
      <c r="B6" t="s">
        <v>235</v>
      </c>
    </row>
    <row r="7" spans="2:2">
      <c r="B7" t="s">
        <v>227</v>
      </c>
    </row>
    <row r="8" spans="2:2">
      <c r="B8" t="s">
        <v>228</v>
      </c>
    </row>
    <row r="9" spans="2:2">
      <c r="B9" t="s">
        <v>229</v>
      </c>
    </row>
    <row r="10" spans="2:2">
      <c r="B10" t="s">
        <v>230</v>
      </c>
    </row>
    <row r="11" spans="2:2">
      <c r="B11" t="s">
        <v>231</v>
      </c>
    </row>
    <row r="12" spans="2:2">
      <c r="B12" t="s">
        <v>232</v>
      </c>
    </row>
    <row r="13" spans="2:2">
      <c r="B13" t="s">
        <v>233</v>
      </c>
    </row>
    <row r="15" spans="2:2">
      <c r="B15" t="s">
        <v>236</v>
      </c>
    </row>
    <row r="17" spans="2:2">
      <c r="B17" t="s">
        <v>237</v>
      </c>
    </row>
    <row r="18" spans="2:2">
      <c r="B18" s="347">
        <v>42211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view="pageBreakPreview" zoomScale="60" zoomScaleNormal="75" workbookViewId="0">
      <selection activeCell="U1" sqref="U1"/>
    </sheetView>
  </sheetViews>
  <sheetFormatPr defaultRowHeight="12.75"/>
  <cols>
    <col min="1" max="1" width="10.85546875" style="2" customWidth="1"/>
    <col min="2" max="2" width="19.7109375" style="2" customWidth="1"/>
    <col min="3" max="3" width="13.140625" style="2" bestFit="1" customWidth="1"/>
    <col min="4" max="4" width="21" style="92" customWidth="1"/>
    <col min="5" max="5" width="16.5703125" style="92" customWidth="1"/>
    <col min="6" max="6" width="23.5703125" style="92" customWidth="1"/>
    <col min="7" max="7" width="10.5703125" style="92" hidden="1" customWidth="1"/>
    <col min="8" max="8" width="10.5703125" style="85" hidden="1" customWidth="1"/>
    <col min="9" max="9" width="10.5703125" style="94" hidden="1" customWidth="1"/>
    <col min="10" max="10" width="10.5703125" style="97" hidden="1" customWidth="1"/>
    <col min="11" max="16" width="15.7109375" style="2" customWidth="1"/>
    <col min="17" max="20" width="15.7109375" style="2" hidden="1" customWidth="1"/>
    <col min="21" max="21" width="10.42578125" style="2" customWidth="1"/>
    <col min="22" max="22" width="16.28515625" style="2" customWidth="1"/>
    <col min="23" max="16384" width="9.140625" style="2"/>
  </cols>
  <sheetData>
    <row r="1" spans="1:22" ht="25.5" customHeight="1">
      <c r="A1" s="196" t="str">
        <f>Titul!B3</f>
        <v>1.  soutěž seriálu Mistrovství ČR s mezinárodní účastí sekce NS 2015</v>
      </c>
      <c r="F1" s="93"/>
      <c r="K1" s="196" t="str">
        <f>Titul!G2</f>
        <v>Lo - 57</v>
      </c>
      <c r="L1" s="1" t="str">
        <f>Titul!F6</f>
        <v>Yacht club Třeboň, rybník Svět</v>
      </c>
      <c r="U1" s="196" t="str">
        <f>'SW NSS-B+C'!K2</f>
        <v>NSS-B+C</v>
      </c>
    </row>
    <row r="2" spans="1:22" ht="25.5" customHeight="1" thickBot="1">
      <c r="A2" s="1"/>
      <c r="U2" s="1"/>
    </row>
    <row r="3" spans="1:22" ht="25.5" customHeight="1">
      <c r="A3" s="290" t="s">
        <v>28</v>
      </c>
      <c r="B3" s="283" t="s">
        <v>30</v>
      </c>
      <c r="C3" s="284"/>
      <c r="D3" s="293" t="s">
        <v>48</v>
      </c>
      <c r="E3" s="301" t="s">
        <v>49</v>
      </c>
      <c r="F3" s="293" t="s">
        <v>24</v>
      </c>
      <c r="G3" s="293" t="s">
        <v>8</v>
      </c>
      <c r="H3" s="295" t="s">
        <v>31</v>
      </c>
      <c r="I3" s="297" t="s">
        <v>32</v>
      </c>
      <c r="J3" s="299" t="s">
        <v>33</v>
      </c>
      <c r="K3" s="292" t="s">
        <v>34</v>
      </c>
      <c r="L3" s="292"/>
      <c r="M3" s="292"/>
      <c r="N3" s="292"/>
      <c r="O3" s="292"/>
      <c r="P3" s="292"/>
      <c r="Q3" s="292"/>
      <c r="R3" s="292"/>
      <c r="S3" s="292"/>
      <c r="T3" s="292"/>
      <c r="U3" s="281" t="s">
        <v>27</v>
      </c>
      <c r="V3" s="279" t="s">
        <v>21</v>
      </c>
    </row>
    <row r="4" spans="1:22" ht="27" customHeight="1" thickBot="1">
      <c r="A4" s="291"/>
      <c r="B4" s="285"/>
      <c r="C4" s="286"/>
      <c r="D4" s="294"/>
      <c r="E4" s="302"/>
      <c r="F4" s="294"/>
      <c r="G4" s="294"/>
      <c r="H4" s="296"/>
      <c r="I4" s="298"/>
      <c r="J4" s="300"/>
      <c r="K4" s="50" t="s">
        <v>12</v>
      </c>
      <c r="L4" s="50">
        <v>2</v>
      </c>
      <c r="M4" s="50">
        <v>3</v>
      </c>
      <c r="N4" s="50">
        <v>4</v>
      </c>
      <c r="O4" s="50">
        <v>5</v>
      </c>
      <c r="P4" s="50">
        <v>6</v>
      </c>
      <c r="Q4" s="50">
        <v>7</v>
      </c>
      <c r="R4" s="50">
        <v>8</v>
      </c>
      <c r="S4" s="50">
        <v>9</v>
      </c>
      <c r="T4" s="50">
        <v>10</v>
      </c>
      <c r="U4" s="282"/>
      <c r="V4" s="280"/>
    </row>
    <row r="5" spans="1:22" ht="27" customHeight="1" thickTop="1">
      <c r="A5" s="29">
        <f>'SW NSS-B+C'!A7</f>
        <v>1</v>
      </c>
      <c r="B5" s="29" t="str">
        <f>'SW NSS-B+C'!D7</f>
        <v>Bláha</v>
      </c>
      <c r="C5" s="29" t="str">
        <f>'SW NSS-B+C'!E7</f>
        <v>Vladimír</v>
      </c>
      <c r="D5" s="29" t="str">
        <f>'SW NSS-B+C'!G7</f>
        <v>CZE 131-047</v>
      </c>
      <c r="E5" s="29" t="str">
        <f>'SW NSS-B+C'!I7</f>
        <v>2,4 GHz</v>
      </c>
      <c r="F5" s="29" t="str">
        <f>'SW NSS-B+C'!K7</f>
        <v>Critter</v>
      </c>
      <c r="G5" s="23" t="str">
        <f>'Zápis stavba NSS-B+C'!G4</f>
        <v>1:10</v>
      </c>
      <c r="H5" s="96">
        <f>'Zápis stavba NSS-B+C'!H4</f>
        <v>1120</v>
      </c>
      <c r="I5" s="95">
        <f>'Zápis stavba NSS-B+C'!I4</f>
        <v>0.51500000000000001</v>
      </c>
      <c r="J5" s="80">
        <f>'Zápis stavba NSS-B+C'!J4</f>
        <v>8.8000000000000007</v>
      </c>
      <c r="K5" s="30"/>
      <c r="L5" s="30"/>
      <c r="M5" s="30"/>
      <c r="N5" s="30"/>
      <c r="O5" s="42"/>
      <c r="P5" s="42"/>
      <c r="Q5" s="42"/>
      <c r="R5" s="42"/>
      <c r="S5" s="42"/>
      <c r="T5" s="42"/>
      <c r="U5" s="49"/>
      <c r="V5" s="30"/>
    </row>
    <row r="6" spans="1:22" ht="27" customHeight="1">
      <c r="A6" s="29">
        <f>'SW NSS-B+C'!A8</f>
        <v>2</v>
      </c>
      <c r="B6" s="29" t="str">
        <f>'SW NSS-B+C'!D8</f>
        <v>Emler</v>
      </c>
      <c r="C6" s="29" t="str">
        <f>'SW NSS-B+C'!E8</f>
        <v>Vratislav</v>
      </c>
      <c r="D6" s="29" t="str">
        <f>'SW NSS-B+C'!G8</f>
        <v>CZE 131-026</v>
      </c>
      <c r="E6" s="29" t="str">
        <f>'SW NSS-B+C'!I8</f>
        <v>2,4 GHz</v>
      </c>
      <c r="F6" s="29" t="str">
        <f>'SW NSS-B+C'!K8</f>
        <v>Vamarie</v>
      </c>
      <c r="G6" s="23" t="str">
        <f>'Zápis stavba NSS-B+C'!G5</f>
        <v>1:16,5</v>
      </c>
      <c r="H6" s="96">
        <f>'Zápis stavba NSS-B+C'!H5</f>
        <v>1000</v>
      </c>
      <c r="I6" s="95">
        <f>'Zápis stavba NSS-B+C'!I5</f>
        <v>0.66800000000000004</v>
      </c>
      <c r="J6" s="80">
        <f>'Zápis stavba NSS-B+C'!J5</f>
        <v>14.7</v>
      </c>
      <c r="K6" s="30"/>
      <c r="L6" s="30"/>
      <c r="M6" s="30"/>
      <c r="N6" s="30"/>
      <c r="O6" s="42"/>
      <c r="P6" s="42"/>
      <c r="Q6" s="42"/>
      <c r="R6" s="42"/>
      <c r="S6" s="42"/>
      <c r="T6" s="42"/>
      <c r="U6" s="49"/>
      <c r="V6" s="30"/>
    </row>
    <row r="7" spans="1:22" ht="27" customHeight="1">
      <c r="A7" s="29">
        <f>'SW NSS-B+C'!A9</f>
        <v>3</v>
      </c>
      <c r="B7" s="29" t="str">
        <f>'SW NSS-B+C'!D9</f>
        <v>Jakeš</v>
      </c>
      <c r="C7" s="29" t="str">
        <f>'SW NSS-B+C'!E9</f>
        <v>Tomáš</v>
      </c>
      <c r="D7" s="29" t="str">
        <f>'SW NSS-B+C'!G9</f>
        <v>CZE 316-017</v>
      </c>
      <c r="E7" s="29" t="str">
        <f>'SW NSS-B+C'!I9</f>
        <v>2,4 GHz</v>
      </c>
      <c r="F7" s="29" t="str">
        <f>'SW NSS-B+C'!K9</f>
        <v>Amati</v>
      </c>
      <c r="G7" s="23" t="str">
        <f>'Zápis stavba NSS-B+C'!G6</f>
        <v xml:space="preserve"> 1:9,5</v>
      </c>
      <c r="H7" s="96">
        <f>'Zápis stavba NSS-B+C'!H6</f>
        <v>1035</v>
      </c>
      <c r="I7" s="95">
        <f>'Zápis stavba NSS-B+C'!I6</f>
        <v>0.59860000000000002</v>
      </c>
      <c r="J7" s="80">
        <f>'Zápis stavba NSS-B+C'!J6</f>
        <v>8.34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9"/>
      <c r="V7" s="30"/>
    </row>
    <row r="8" spans="1:22" ht="27" customHeight="1">
      <c r="A8" s="29">
        <f>'SW NSS-B+C'!A10</f>
        <v>4</v>
      </c>
      <c r="B8" s="29" t="str">
        <f>'SW NSS-B+C'!D10</f>
        <v>Janoš</v>
      </c>
      <c r="C8" s="29" t="str">
        <f>'SW NSS-B+C'!E10</f>
        <v>Milan</v>
      </c>
      <c r="D8" s="29" t="str">
        <f>'SW NSS-B+C'!G10</f>
        <v>CZE 079-057</v>
      </c>
      <c r="E8" s="29" t="str">
        <f>'SW NSS-B+C'!I10</f>
        <v>2,4 GHz</v>
      </c>
      <c r="F8" s="29" t="str">
        <f>'SW NSS-B+C'!K10</f>
        <v>Gata</v>
      </c>
      <c r="G8" s="23" t="str">
        <f>'Zápis stavba NSS-B+C'!G7</f>
        <v>1:11</v>
      </c>
      <c r="H8" s="96">
        <f>'Zápis stavba NSS-B+C'!H7</f>
        <v>895</v>
      </c>
      <c r="I8" s="95">
        <f>'Zápis stavba NSS-B+C'!I7</f>
        <v>0.46200000000000002</v>
      </c>
      <c r="J8" s="80">
        <f>'Zápis stavba NSS-B+C'!J7</f>
        <v>10.4</v>
      </c>
      <c r="K8" s="30"/>
      <c r="L8" s="30"/>
      <c r="M8" s="30"/>
      <c r="N8" s="30"/>
      <c r="O8" s="42"/>
      <c r="P8" s="42"/>
      <c r="Q8" s="42"/>
      <c r="R8" s="42"/>
      <c r="S8" s="42"/>
      <c r="T8" s="42"/>
      <c r="U8" s="49"/>
      <c r="V8" s="30"/>
    </row>
    <row r="9" spans="1:22" ht="27" customHeight="1">
      <c r="A9" s="29">
        <f>'SW NSS-B+C'!A11</f>
        <v>5</v>
      </c>
      <c r="B9" s="29" t="str">
        <f>'SW NSS-B+C'!D11</f>
        <v>Mikulka</v>
      </c>
      <c r="C9" s="29" t="str">
        <f>'SW NSS-B+C'!E11</f>
        <v>Peter</v>
      </c>
      <c r="D9" s="29" t="str">
        <f>'SW NSS-B+C'!G11</f>
        <v>CZE 517-16</v>
      </c>
      <c r="E9" s="29" t="str">
        <f>'SW NSS-B+C'!I11</f>
        <v>2,4 GHz</v>
      </c>
      <c r="F9" s="29" t="str">
        <f>'SW NSS-B+C'!K11</f>
        <v>Shamrock 5</v>
      </c>
      <c r="G9" s="23" t="str">
        <f>'Zápis stavba NSS-B+C'!G8</f>
        <v>1:29</v>
      </c>
      <c r="H9" s="96">
        <f>'Zápis stavba NSS-B+C'!H8</f>
        <v>950</v>
      </c>
      <c r="I9" s="95">
        <f>'Zápis stavba NSS-B+C'!I8</f>
        <v>0.72399999999999998</v>
      </c>
      <c r="J9" s="80">
        <f>'Zápis stavba NSS-B+C'!J8</f>
        <v>7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9"/>
      <c r="V9" s="30"/>
    </row>
    <row r="10" spans="1:22" ht="27" customHeight="1">
      <c r="A10" s="29">
        <f>'SW NSS-B+C'!A12</f>
        <v>6</v>
      </c>
      <c r="B10" s="29" t="str">
        <f>'SW NSS-B+C'!D12</f>
        <v>Slížek</v>
      </c>
      <c r="C10" s="29" t="str">
        <f>'SW NSS-B+C'!E12</f>
        <v>Josef</v>
      </c>
      <c r="D10" s="29" t="str">
        <f>'SW NSS-B+C'!G12</f>
        <v>CZE 28-8</v>
      </c>
      <c r="E10" s="29" t="str">
        <f>'SW NSS-B+C'!I12</f>
        <v>2,4 GHz</v>
      </c>
      <c r="F10" s="29" t="str">
        <f>'SW NSS-B+C'!K12</f>
        <v>Solway Maid</v>
      </c>
      <c r="G10" s="23" t="str">
        <f>'Zápis stavba NSS-B+C'!G9</f>
        <v>1:13</v>
      </c>
      <c r="H10" s="96">
        <f>'Zápis stavba NSS-B+C'!H9</f>
        <v>932</v>
      </c>
      <c r="I10" s="95">
        <f>'Zápis stavba NSS-B+C'!I9</f>
        <v>0.68800000000000006</v>
      </c>
      <c r="J10" s="80">
        <f>'Zápis stavba NSS-B+C'!J9</f>
        <v>9.17</v>
      </c>
      <c r="K10" s="30"/>
      <c r="L10" s="30"/>
      <c r="M10" s="30"/>
      <c r="N10" s="30"/>
      <c r="O10" s="42"/>
      <c r="P10" s="42"/>
      <c r="Q10" s="42"/>
      <c r="R10" s="42"/>
      <c r="S10" s="42"/>
      <c r="T10" s="42"/>
      <c r="U10" s="49"/>
      <c r="V10" s="30"/>
    </row>
    <row r="11" spans="1:22" ht="27" customHeight="1">
      <c r="A11" s="29">
        <f>'SW NSS-B+C'!A13</f>
        <v>7</v>
      </c>
      <c r="B11" s="29" t="str">
        <f>'SW NSS-B+C'!D13</f>
        <v>Dvořák</v>
      </c>
      <c r="C11" s="29" t="str">
        <f>'SW NSS-B+C'!E13</f>
        <v>Milan</v>
      </c>
      <c r="D11" s="29" t="str">
        <f>'SW NSS-B+C'!G13</f>
        <v>CZE 535-11</v>
      </c>
      <c r="E11" s="29" t="str">
        <f>'SW NSS-B+C'!I13</f>
        <v>51, 83, 90</v>
      </c>
      <c r="F11" s="29" t="str">
        <f>'SW NSS-B+C'!K13</f>
        <v>Dorian Gray</v>
      </c>
      <c r="G11" s="23"/>
      <c r="H11" s="96"/>
      <c r="I11" s="95"/>
      <c r="J11" s="80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9"/>
      <c r="V11" s="30"/>
    </row>
    <row r="12" spans="1:22" ht="27" customHeight="1">
      <c r="A12" s="29">
        <f>'SW NSS-B+C'!A14</f>
        <v>8</v>
      </c>
      <c r="B12" s="29" t="str">
        <f>'SW NSS-B+C'!D14</f>
        <v>Houska</v>
      </c>
      <c r="C12" s="29" t="str">
        <f>'SW NSS-B+C'!E14</f>
        <v>Martin</v>
      </c>
      <c r="D12" s="29" t="str">
        <f>'SW NSS-B+C'!G14</f>
        <v>CZE 143-01</v>
      </c>
      <c r="E12" s="29" t="str">
        <f>'SW NSS-B+C'!I14</f>
        <v>2,4 GHz</v>
      </c>
      <c r="F12" s="29" t="str">
        <f>'SW NSS-B+C'!K14</f>
        <v>Fröja</v>
      </c>
      <c r="G12" s="23"/>
      <c r="H12" s="96"/>
      <c r="I12" s="95"/>
      <c r="J12" s="80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9"/>
      <c r="V12" s="30"/>
    </row>
    <row r="13" spans="1:22" ht="27" customHeight="1">
      <c r="A13" s="29">
        <f>'SW NSS-B+C'!A15</f>
        <v>9</v>
      </c>
      <c r="B13" s="29" t="str">
        <f>'SW NSS-B+C'!D15</f>
        <v>Kopecký</v>
      </c>
      <c r="C13" s="29" t="str">
        <f>'SW NSS-B+C'!E15</f>
        <v>Zdeněk</v>
      </c>
      <c r="D13" s="29" t="str">
        <f>'SW NSS-B+C'!G15</f>
        <v>CZE 101-001</v>
      </c>
      <c r="E13" s="29" t="str">
        <f>'SW NSS-B+C'!I15</f>
        <v>2,4 GHz</v>
      </c>
      <c r="F13" s="29" t="str">
        <f>'SW NSS-B+C'!K15</f>
        <v>Dorian Gray</v>
      </c>
      <c r="G13" s="23"/>
      <c r="H13" s="96"/>
      <c r="I13" s="95"/>
      <c r="J13" s="80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9"/>
      <c r="V13" s="30"/>
    </row>
    <row r="14" spans="1:22" ht="27" customHeight="1">
      <c r="A14" s="29">
        <f>'SW NSS-B+C'!A16</f>
        <v>10</v>
      </c>
      <c r="B14" s="29" t="str">
        <f>'SW NSS-B+C'!D16</f>
        <v>Kreisel</v>
      </c>
      <c r="C14" s="29" t="str">
        <f>'SW NSS-B+C'!E16</f>
        <v>Jiří</v>
      </c>
      <c r="D14" s="29" t="str">
        <f>'SW NSS-B+C'!G16</f>
        <v>CZE 131-041</v>
      </c>
      <c r="E14" s="29">
        <f>'SW NSS-B+C'!I16</f>
        <v>88</v>
      </c>
      <c r="F14" s="29" t="str">
        <f>'SW NSS-B+C'!K16</f>
        <v>Colin Archer</v>
      </c>
      <c r="G14" s="23"/>
      <c r="H14" s="96"/>
      <c r="I14" s="95"/>
      <c r="J14" s="80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9"/>
      <c r="V14" s="30"/>
    </row>
    <row r="15" spans="1:22" ht="27" customHeight="1">
      <c r="A15" s="29">
        <f>'SW NSS-B+C'!A17</f>
        <v>11</v>
      </c>
      <c r="B15" s="29" t="str">
        <f>'SW NSS-B+C'!D17</f>
        <v>Malhaus</v>
      </c>
      <c r="C15" s="29" t="str">
        <f>'SW NSS-B+C'!E17</f>
        <v>Jiří</v>
      </c>
      <c r="D15" s="29" t="str">
        <f>'SW NSS-B+C'!G17</f>
        <v>CZE 145-060</v>
      </c>
      <c r="E15" s="29" t="str">
        <f>'SW NSS-B+C'!I17</f>
        <v>2,4 GHz</v>
      </c>
      <c r="F15" s="29" t="str">
        <f>'SW NSS-B+C'!K17</f>
        <v>Benjamin W. Latham</v>
      </c>
      <c r="G15" s="23"/>
      <c r="H15" s="96"/>
      <c r="I15" s="95"/>
      <c r="J15" s="80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9"/>
      <c r="V15" s="30"/>
    </row>
    <row r="16" spans="1:22" ht="27" customHeight="1">
      <c r="A16" s="29">
        <f>'SW NSS-B+C'!A18</f>
        <v>12</v>
      </c>
      <c r="B16" s="29" t="str">
        <f>'SW NSS-B+C'!D18</f>
        <v>Medvěděv</v>
      </c>
      <c r="C16" s="29" t="str">
        <f>'SW NSS-B+C'!E18</f>
        <v>Michail</v>
      </c>
      <c r="D16" s="29" t="str">
        <f>'SW NSS-B+C'!G18</f>
        <v>CZE 131-022</v>
      </c>
      <c r="E16" s="29" t="str">
        <f>'SW NSS-B+C'!I18</f>
        <v>2,4 GHz</v>
      </c>
      <c r="F16" s="29" t="str">
        <f>'SW NSS-B+C'!K18</f>
        <v>Bluenose</v>
      </c>
      <c r="G16" s="23"/>
      <c r="H16" s="96"/>
      <c r="I16" s="95"/>
      <c r="J16" s="80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9"/>
      <c r="V16" s="30"/>
    </row>
    <row r="17" spans="1:22" ht="27" customHeight="1">
      <c r="A17" s="29">
        <f>'SW NSS-B+C'!A19</f>
        <v>13</v>
      </c>
      <c r="B17" s="29" t="str">
        <f>'SW NSS-B+C'!D19</f>
        <v>Neupauer</v>
      </c>
      <c r="C17" s="29" t="str">
        <f>'SW NSS-B+C'!E19</f>
        <v>Ján</v>
      </c>
      <c r="D17" s="29" t="str">
        <f>'SW NSS-B+C'!G19</f>
        <v>SVK 60-25</v>
      </c>
      <c r="E17" s="29" t="str">
        <f>'SW NSS-B+C'!I19</f>
        <v>2,4 GHz</v>
      </c>
      <c r="F17" s="29" t="str">
        <f>'SW NSS-B+C'!K19</f>
        <v>Smeralda</v>
      </c>
      <c r="G17" s="23"/>
      <c r="H17" s="96"/>
      <c r="I17" s="95"/>
      <c r="J17" s="80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9"/>
      <c r="V17" s="30"/>
    </row>
    <row r="18" spans="1:22" ht="27" customHeight="1">
      <c r="A18" s="29">
        <f>'SW NSS-B+C'!A20</f>
        <v>14</v>
      </c>
      <c r="B18" s="29" t="str">
        <f>'SW NSS-B+C'!D20</f>
        <v>Podhorný</v>
      </c>
      <c r="C18" s="29" t="str">
        <f>'SW NSS-B+C'!E20</f>
        <v>Peter</v>
      </c>
      <c r="D18" s="29" t="str">
        <f>'SW NSS-B+C'!G20</f>
        <v>SVK 156-8</v>
      </c>
      <c r="E18" s="29" t="str">
        <f>'SW NSS-B+C'!I20</f>
        <v>2,4 GHz</v>
      </c>
      <c r="F18" s="29" t="str">
        <f>'SW NSS-B+C'!K20</f>
        <v>Sea Bird</v>
      </c>
      <c r="G18" s="23"/>
      <c r="H18" s="96"/>
      <c r="I18" s="95"/>
      <c r="J18" s="80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9"/>
      <c r="V18" s="30"/>
    </row>
    <row r="19" spans="1:22" ht="27" customHeight="1">
      <c r="A19" s="29">
        <f>'SW NSS-B+C'!A21</f>
        <v>15</v>
      </c>
      <c r="B19" s="29" t="str">
        <f>'SW NSS-B+C'!D21</f>
        <v>Ábel</v>
      </c>
      <c r="C19" s="29" t="str">
        <f>'SW NSS-B+C'!E21</f>
        <v>Štefan</v>
      </c>
      <c r="D19" s="29" t="str">
        <f>'SW NSS-B+C'!G21</f>
        <v>SVK 60-10</v>
      </c>
      <c r="E19" s="29" t="str">
        <f>'SW NSS-B+C'!I21</f>
        <v>2,4 GHz</v>
      </c>
      <c r="F19" s="29" t="str">
        <f>'SW NSS-B+C'!K21</f>
        <v>Sultana</v>
      </c>
      <c r="G19" s="23"/>
      <c r="H19" s="96"/>
      <c r="I19" s="95"/>
      <c r="J19" s="80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9"/>
      <c r="V19" s="30"/>
    </row>
  </sheetData>
  <mergeCells count="12">
    <mergeCell ref="V3:V4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K3:T3"/>
    <mergeCell ref="U3:U4"/>
  </mergeCells>
  <pageMargins left="0.7" right="0.7" top="0.75" bottom="0.75" header="0.3" footer="0.3"/>
  <pageSetup paperSize="9" scale="59" fitToHeight="0" orientation="landscape" horizontalDpi="300" verticalDpi="300" r:id="rId1"/>
  <headerFooter alignWithMargins="0">
    <oddFooter>&amp;L&amp;F/ &amp;A&amp;CStrana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topLeftCell="A4" zoomScale="90" zoomScaleNormal="90" workbookViewId="0">
      <selection activeCell="H34" sqref="A33:H34"/>
    </sheetView>
  </sheetViews>
  <sheetFormatPr defaultRowHeight="12.75"/>
  <cols>
    <col min="1" max="1" width="4.7109375" style="153" customWidth="1"/>
    <col min="2" max="2" width="10.140625" style="153" customWidth="1"/>
    <col min="3" max="3" width="16.28515625" style="153" customWidth="1"/>
    <col min="4" max="4" width="12.140625" style="153" customWidth="1"/>
    <col min="5" max="5" width="25.7109375" style="153" customWidth="1"/>
    <col min="6" max="6" width="19.140625" style="153" customWidth="1"/>
    <col min="7" max="7" width="7.5703125" style="153" customWidth="1"/>
    <col min="8" max="9" width="6.42578125" style="153" customWidth="1"/>
    <col min="10" max="10" width="7.7109375" style="153" customWidth="1"/>
    <col min="11" max="11" width="6.5703125" style="153" customWidth="1"/>
    <col min="12" max="12" width="8.140625" style="153" customWidth="1"/>
    <col min="13" max="15" width="5.5703125" style="153" customWidth="1"/>
    <col min="16" max="16" width="7.85546875" style="153" bestFit="1" customWidth="1"/>
    <col min="17" max="17" width="7.28515625" style="153" customWidth="1"/>
    <col min="18" max="20" width="6.7109375" style="153" customWidth="1"/>
    <col min="21" max="26" width="7.28515625" style="153" customWidth="1"/>
    <col min="27" max="27" width="8.5703125" style="153" customWidth="1"/>
    <col min="28" max="28" width="6.28515625" style="153" customWidth="1"/>
    <col min="29" max="16384" width="9.140625" style="153"/>
  </cols>
  <sheetData>
    <row r="1" spans="1:28" ht="15">
      <c r="A1" s="341" t="s">
        <v>97</v>
      </c>
      <c r="B1" s="341"/>
      <c r="C1" s="341"/>
      <c r="D1" s="342" t="str">
        <f>Titul!B3</f>
        <v>1.  soutěž seriálu Mistrovství ČR s mezinárodní účastí sekce NS 2015</v>
      </c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152"/>
      <c r="S1" s="152"/>
      <c r="T1" s="152"/>
      <c r="U1" s="152"/>
      <c r="V1" s="152"/>
      <c r="W1" s="152"/>
      <c r="X1" s="152"/>
    </row>
    <row r="2" spans="1:28" ht="15">
      <c r="A2" s="341" t="s">
        <v>223</v>
      </c>
      <c r="B2" s="341"/>
      <c r="C2" s="341"/>
      <c r="D2" s="343" t="str">
        <f>Titul!F6</f>
        <v>Yacht club Třeboň, rybník Svět</v>
      </c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152"/>
      <c r="S2" s="152"/>
      <c r="T2" s="152"/>
      <c r="U2" s="152"/>
      <c r="V2" s="152"/>
      <c r="W2" s="152"/>
      <c r="X2" s="152"/>
    </row>
    <row r="3" spans="1:28" ht="15">
      <c r="A3" s="341" t="s">
        <v>98</v>
      </c>
      <c r="B3" s="341"/>
      <c r="C3" s="341"/>
      <c r="D3" s="343" t="str">
        <f>Titul!F5</f>
        <v>20. - 21.6.2015</v>
      </c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152"/>
      <c r="S3" s="152"/>
      <c r="T3" s="152"/>
      <c r="U3" s="152"/>
      <c r="V3" s="152"/>
      <c r="W3" s="152"/>
      <c r="X3" s="152"/>
    </row>
    <row r="4" spans="1:28" ht="20.25" customHeight="1">
      <c r="A4" s="344" t="str">
        <f>'SW NSS-A'!K2</f>
        <v>NSS-A</v>
      </c>
      <c r="B4" s="344"/>
      <c r="C4" s="345"/>
      <c r="D4" s="346"/>
      <c r="E4" s="154"/>
      <c r="F4" s="155"/>
      <c r="G4" s="155"/>
      <c r="H4" s="155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</row>
    <row r="5" spans="1:28" ht="20.25">
      <c r="A5" s="345"/>
      <c r="B5" s="345"/>
      <c r="C5" s="345"/>
      <c r="D5" s="346"/>
      <c r="E5" s="154"/>
      <c r="F5" s="155"/>
      <c r="G5" s="155"/>
      <c r="H5" s="155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</row>
    <row r="6" spans="1:28" ht="13.5" thickBot="1"/>
    <row r="7" spans="1:28" ht="13.5" customHeight="1" thickBot="1">
      <c r="A7" s="337" t="s">
        <v>99</v>
      </c>
      <c r="B7" s="339" t="s">
        <v>45</v>
      </c>
      <c r="C7" s="339" t="s">
        <v>46</v>
      </c>
      <c r="D7" s="339" t="s">
        <v>48</v>
      </c>
      <c r="E7" s="339" t="s">
        <v>101</v>
      </c>
      <c r="F7" s="339" t="s">
        <v>102</v>
      </c>
      <c r="G7" s="339" t="s">
        <v>8</v>
      </c>
      <c r="H7" s="157" t="s">
        <v>218</v>
      </c>
      <c r="I7" s="157" t="s">
        <v>9</v>
      </c>
      <c r="J7" s="158" t="s">
        <v>103</v>
      </c>
      <c r="K7" s="159" t="s">
        <v>0</v>
      </c>
      <c r="L7" s="159" t="s">
        <v>104</v>
      </c>
      <c r="M7" s="324" t="s">
        <v>105</v>
      </c>
      <c r="N7" s="325"/>
      <c r="O7" s="325"/>
      <c r="P7" s="326"/>
      <c r="Q7" s="327" t="s">
        <v>106</v>
      </c>
      <c r="R7" s="327"/>
      <c r="S7" s="328"/>
      <c r="T7" s="329" t="s">
        <v>222</v>
      </c>
      <c r="U7" s="330"/>
      <c r="V7" s="330"/>
      <c r="W7" s="330"/>
      <c r="X7" s="330"/>
      <c r="Y7" s="330"/>
      <c r="Z7" s="331" t="s">
        <v>107</v>
      </c>
      <c r="AA7" s="333" t="s">
        <v>108</v>
      </c>
      <c r="AB7" s="335" t="s">
        <v>109</v>
      </c>
    </row>
    <row r="8" spans="1:28" ht="15" thickBot="1">
      <c r="A8" s="338"/>
      <c r="B8" s="340"/>
      <c r="C8" s="340"/>
      <c r="D8" s="340"/>
      <c r="E8" s="340"/>
      <c r="F8" s="340"/>
      <c r="G8" s="340"/>
      <c r="H8" s="160" t="s">
        <v>5</v>
      </c>
      <c r="I8" s="160" t="s">
        <v>110</v>
      </c>
      <c r="J8" s="160" t="s">
        <v>6</v>
      </c>
      <c r="K8" s="161" t="s">
        <v>4</v>
      </c>
      <c r="L8" s="162">
        <v>456</v>
      </c>
      <c r="M8" s="163" t="s">
        <v>111</v>
      </c>
      <c r="N8" s="163" t="s">
        <v>112</v>
      </c>
      <c r="O8" s="163" t="s">
        <v>113</v>
      </c>
      <c r="P8" s="164" t="s">
        <v>56</v>
      </c>
      <c r="Q8" s="198" t="s">
        <v>219</v>
      </c>
      <c r="R8" s="198" t="s">
        <v>220</v>
      </c>
      <c r="S8" s="198" t="s">
        <v>221</v>
      </c>
      <c r="T8" s="197" t="s">
        <v>212</v>
      </c>
      <c r="U8" s="198" t="s">
        <v>215</v>
      </c>
      <c r="V8" s="197" t="s">
        <v>213</v>
      </c>
      <c r="W8" s="198" t="s">
        <v>216</v>
      </c>
      <c r="X8" s="197" t="s">
        <v>214</v>
      </c>
      <c r="Y8" s="209" t="s">
        <v>217</v>
      </c>
      <c r="Z8" s="332"/>
      <c r="AA8" s="334"/>
      <c r="AB8" s="336"/>
    </row>
    <row r="9" spans="1:28">
      <c r="A9" s="235" t="e">
        <f>'SW NSS-A'!AQ7</f>
        <v>#DIV/0!</v>
      </c>
      <c r="B9" s="250" t="str">
        <f>'SW NSS-A'!D7</f>
        <v>Bláha</v>
      </c>
      <c r="C9" s="236" t="str">
        <f>'SW NSS-A'!E7</f>
        <v>Vladimír</v>
      </c>
      <c r="D9" s="210" t="str">
        <f>'SW NSS-A'!G7</f>
        <v>CZE 131-047</v>
      </c>
      <c r="E9" s="211" t="str">
        <f>'SW NSS-A'!H7</f>
        <v>Admiral Jablonec nad Nisou</v>
      </c>
      <c r="F9" s="212" t="str">
        <f>'SW NSS-A'!K7</f>
        <v>Critter</v>
      </c>
      <c r="G9" s="208" t="str">
        <f>'SW NSS-A'!L7</f>
        <v>1:10</v>
      </c>
      <c r="H9" s="165">
        <f>'SW NSS-A'!M7</f>
        <v>1120</v>
      </c>
      <c r="I9" s="166">
        <f>'SW NSS-A'!N7</f>
        <v>0.51500000000000001</v>
      </c>
      <c r="J9" s="166">
        <f>'SW NSS-A'!O7</f>
        <v>8.8000000000000007</v>
      </c>
      <c r="K9" s="167">
        <f>'SW NSS-A'!P7</f>
        <v>0.85374709146479688</v>
      </c>
      <c r="L9" s="168">
        <f>'SW NSS-A'!Q7</f>
        <v>0.87</v>
      </c>
      <c r="M9" s="237">
        <f>'SW NSS-A'!T7</f>
        <v>0</v>
      </c>
      <c r="N9" s="237">
        <f>'SW NSS-A'!U7</f>
        <v>0</v>
      </c>
      <c r="O9" s="237">
        <f>'SW NSS-A'!V7</f>
        <v>0</v>
      </c>
      <c r="P9" s="238">
        <f>'SW NSS-A'!R7</f>
        <v>0</v>
      </c>
      <c r="Q9" s="173">
        <f>'SW NSS-A'!AB7</f>
        <v>0</v>
      </c>
      <c r="R9" s="173">
        <f>'SW NSS-A'!AG7</f>
        <v>0</v>
      </c>
      <c r="S9" s="173">
        <f>'SW NSS-A'!AL7</f>
        <v>0</v>
      </c>
      <c r="T9" s="174">
        <f>'SW NSS-A'!AC7</f>
        <v>0</v>
      </c>
      <c r="U9" s="199" t="e">
        <f>'SW NSS-A'!AD7</f>
        <v>#DIV/0!</v>
      </c>
      <c r="V9" s="175">
        <f>'SW NSS-A'!AH7</f>
        <v>0</v>
      </c>
      <c r="W9" s="199" t="e">
        <f>'SW NSS-A'!AI7</f>
        <v>#DIV/0!</v>
      </c>
      <c r="X9" s="175">
        <f>'SW NSS-A'!AM7</f>
        <v>0</v>
      </c>
      <c r="Y9" s="199" t="e">
        <f>'SW NSS-A'!AN7</f>
        <v>#DIV/0!</v>
      </c>
      <c r="Z9" s="199" t="e">
        <f>'SW NSS-A'!AO7</f>
        <v>#DIV/0!</v>
      </c>
      <c r="AA9" s="200" t="e">
        <f>'SW NSS-A'!AP7</f>
        <v>#DIV/0!</v>
      </c>
      <c r="AB9" s="213">
        <v>50</v>
      </c>
    </row>
    <row r="10" spans="1:28">
      <c r="A10" s="224" t="e">
        <f>'SW NSS-A'!AQ8</f>
        <v>#DIV/0!</v>
      </c>
      <c r="B10" s="225" t="str">
        <f>'SW NSS-A'!D8</f>
        <v>Emler</v>
      </c>
      <c r="C10" s="225" t="str">
        <f>'SW NSS-A'!E8</f>
        <v>Vratislav</v>
      </c>
      <c r="D10" s="226" t="str">
        <f>'SW NSS-A'!G8</f>
        <v>CZE 131-026</v>
      </c>
      <c r="E10" s="227" t="str">
        <f>'SW NSS-A'!H8</f>
        <v>Admiral Jablonec nad Nisou</v>
      </c>
      <c r="F10" s="228" t="str">
        <f>'SW NSS-A'!K8</f>
        <v>Vamarie</v>
      </c>
      <c r="G10" s="229" t="str">
        <f>'SW NSS-A'!L8</f>
        <v>1:16,5</v>
      </c>
      <c r="H10" s="230">
        <f>'SW NSS-A'!M8</f>
        <v>1000</v>
      </c>
      <c r="I10" s="231">
        <f>'SW NSS-A'!N8</f>
        <v>0.66800000000000004</v>
      </c>
      <c r="J10" s="231">
        <f>'SW NSS-A'!O8</f>
        <v>14.7</v>
      </c>
      <c r="K10" s="232">
        <f>'SW NSS-A'!P8</f>
        <v>0.73167397919285115</v>
      </c>
      <c r="L10" s="172">
        <f>'SW NSS-A'!Q8</f>
        <v>0.8</v>
      </c>
      <c r="M10" s="233">
        <f>'SW NSS-A'!T8</f>
        <v>0</v>
      </c>
      <c r="N10" s="233">
        <f>'SW NSS-A'!U8</f>
        <v>0</v>
      </c>
      <c r="O10" s="233">
        <f>'SW NSS-A'!V8</f>
        <v>0</v>
      </c>
      <c r="P10" s="234">
        <f>'SW NSS-A'!R8</f>
        <v>0</v>
      </c>
      <c r="Q10" s="173">
        <f>'SW NSS-A'!AB8</f>
        <v>0</v>
      </c>
      <c r="R10" s="173">
        <f>'SW NSS-A'!AG8</f>
        <v>0</v>
      </c>
      <c r="S10" s="173">
        <f>'SW NSS-A'!AL8</f>
        <v>0</v>
      </c>
      <c r="T10" s="174">
        <f>'SW NSS-A'!AC8</f>
        <v>0</v>
      </c>
      <c r="U10" s="199" t="e">
        <f>'SW NSS-A'!AD8</f>
        <v>#DIV/0!</v>
      </c>
      <c r="V10" s="174">
        <f>'SW NSS-A'!AH8</f>
        <v>0</v>
      </c>
      <c r="W10" s="199" t="e">
        <f>'SW NSS-A'!AI8</f>
        <v>#DIV/0!</v>
      </c>
      <c r="X10" s="174">
        <f>'SW NSS-A'!AM8</f>
        <v>0</v>
      </c>
      <c r="Y10" s="199" t="e">
        <f>'SW NSS-A'!AN8</f>
        <v>#DIV/0!</v>
      </c>
      <c r="Z10" s="199" t="e">
        <f>'SW NSS-A'!AO8</f>
        <v>#DIV/0!</v>
      </c>
      <c r="AA10" s="200" t="e">
        <f>'SW NSS-A'!AP8</f>
        <v>#DIV/0!</v>
      </c>
      <c r="AB10" s="214">
        <v>45</v>
      </c>
    </row>
    <row r="11" spans="1:28">
      <c r="A11" s="215" t="e">
        <f>'SW NSS-A'!AQ9</f>
        <v>#DIV/0!</v>
      </c>
      <c r="B11" s="216" t="str">
        <f>'SW NSS-A'!D9</f>
        <v>Jakeš</v>
      </c>
      <c r="C11" s="216" t="str">
        <f>'SW NSS-A'!E9</f>
        <v>Tomáš</v>
      </c>
      <c r="D11" s="217" t="str">
        <f>'SW NSS-A'!G9</f>
        <v>CZE 316-017</v>
      </c>
      <c r="E11" s="218" t="str">
        <f>'SW NSS-A'!H9</f>
        <v>Fregata Bakov nad Jizerou</v>
      </c>
      <c r="F11" s="219" t="str">
        <f>'SW NSS-A'!K9</f>
        <v>Amati</v>
      </c>
      <c r="G11" s="220" t="str">
        <f>'SW NSS-A'!L9</f>
        <v xml:space="preserve"> 1:9,5</v>
      </c>
      <c r="H11" s="169">
        <f>'SW NSS-A'!M9</f>
        <v>1035</v>
      </c>
      <c r="I11" s="170">
        <f>'SW NSS-A'!N9</f>
        <v>0.59860000000000002</v>
      </c>
      <c r="J11" s="170">
        <f>'SW NSS-A'!O9</f>
        <v>8.34</v>
      </c>
      <c r="K11" s="171">
        <f>'SW NSS-A'!P9</f>
        <v>0.86594141941916736</v>
      </c>
      <c r="L11" s="221">
        <f>'SW NSS-A'!Q9</f>
        <v>0.88</v>
      </c>
      <c r="M11" s="222">
        <f>'SW NSS-A'!T9</f>
        <v>0</v>
      </c>
      <c r="N11" s="222">
        <f>'SW NSS-A'!U9</f>
        <v>0</v>
      </c>
      <c r="O11" s="222">
        <f>'SW NSS-A'!V9</f>
        <v>0</v>
      </c>
      <c r="P11" s="223">
        <f>'SW NSS-A'!R9</f>
        <v>0</v>
      </c>
      <c r="Q11" s="173">
        <f>'SW NSS-A'!AB9</f>
        <v>0</v>
      </c>
      <c r="R11" s="173">
        <f>'SW NSS-A'!AG9</f>
        <v>0</v>
      </c>
      <c r="S11" s="173">
        <f>'SW NSS-A'!AL9</f>
        <v>0</v>
      </c>
      <c r="T11" s="174">
        <f>'SW NSS-A'!AC9</f>
        <v>0</v>
      </c>
      <c r="U11" s="199" t="e">
        <f>'SW NSS-A'!AD9</f>
        <v>#DIV/0!</v>
      </c>
      <c r="V11" s="174">
        <f>'SW NSS-A'!AH9</f>
        <v>0</v>
      </c>
      <c r="W11" s="199" t="e">
        <f>'SW NSS-A'!AI9</f>
        <v>#DIV/0!</v>
      </c>
      <c r="X11" s="174">
        <f>'SW NSS-A'!AM9</f>
        <v>0</v>
      </c>
      <c r="Y11" s="199" t="e">
        <f>'SW NSS-A'!AN9</f>
        <v>#DIV/0!</v>
      </c>
      <c r="Z11" s="199" t="e">
        <f>'SW NSS-A'!AO9</f>
        <v>#DIV/0!</v>
      </c>
      <c r="AA11" s="200" t="e">
        <f>'SW NSS-A'!AP9</f>
        <v>#DIV/0!</v>
      </c>
      <c r="AB11" s="214">
        <v>40</v>
      </c>
    </row>
    <row r="12" spans="1:28">
      <c r="A12" s="215" t="e">
        <f>'SW NSS-A'!AQ10</f>
        <v>#DIV/0!</v>
      </c>
      <c r="B12" s="216" t="str">
        <f>'SW NSS-A'!D10</f>
        <v>Janoš</v>
      </c>
      <c r="C12" s="216" t="str">
        <f>'SW NSS-A'!E10</f>
        <v>Milan</v>
      </c>
      <c r="D12" s="217" t="str">
        <f>'SW NSS-A'!G10</f>
        <v>CZE 079-057</v>
      </c>
      <c r="E12" s="218" t="str">
        <f>'SW NSS-A'!H10</f>
        <v>Brandýs nad Labem</v>
      </c>
      <c r="F12" s="219" t="str">
        <f>'SW NSS-A'!K10</f>
        <v>Gata</v>
      </c>
      <c r="G12" s="220" t="str">
        <f>'SW NSS-A'!L10</f>
        <v>1:11</v>
      </c>
      <c r="H12" s="169">
        <f>'SW NSS-A'!M10</f>
        <v>895</v>
      </c>
      <c r="I12" s="170">
        <f>'SW NSS-A'!N10</f>
        <v>0.46200000000000002</v>
      </c>
      <c r="J12" s="170">
        <f>'SW NSS-A'!O10</f>
        <v>10.4</v>
      </c>
      <c r="K12" s="171">
        <f>'SW NSS-A'!P10</f>
        <v>0.61117849870304219</v>
      </c>
      <c r="L12" s="221">
        <f>'SW NSS-A'!Q10</f>
        <v>0.75</v>
      </c>
      <c r="M12" s="222">
        <f>'SW NSS-A'!T10</f>
        <v>0</v>
      </c>
      <c r="N12" s="222">
        <f>'SW NSS-A'!U10</f>
        <v>0</v>
      </c>
      <c r="O12" s="222">
        <f>'SW NSS-A'!V10</f>
        <v>0</v>
      </c>
      <c r="P12" s="223">
        <f>'SW NSS-A'!R10</f>
        <v>0</v>
      </c>
      <c r="Q12" s="173">
        <f>'SW NSS-A'!AB10</f>
        <v>0</v>
      </c>
      <c r="R12" s="173">
        <f>'SW NSS-A'!AG10</f>
        <v>0</v>
      </c>
      <c r="S12" s="173">
        <f>'SW NSS-A'!AL10</f>
        <v>0</v>
      </c>
      <c r="T12" s="174">
        <f>'SW NSS-A'!AC10</f>
        <v>0</v>
      </c>
      <c r="U12" s="199" t="e">
        <f>'SW NSS-A'!AD10</f>
        <v>#DIV/0!</v>
      </c>
      <c r="V12" s="174">
        <f>'SW NSS-A'!AH10</f>
        <v>0</v>
      </c>
      <c r="W12" s="199" t="e">
        <f>'SW NSS-A'!AI10</f>
        <v>#DIV/0!</v>
      </c>
      <c r="X12" s="174">
        <f>'SW NSS-A'!AM10</f>
        <v>0</v>
      </c>
      <c r="Y12" s="199" t="e">
        <f>'SW NSS-A'!AN10</f>
        <v>#DIV/0!</v>
      </c>
      <c r="Z12" s="199" t="e">
        <f>'SW NSS-A'!AO10</f>
        <v>#DIV/0!</v>
      </c>
      <c r="AA12" s="200" t="e">
        <f>'SW NSS-A'!AP10</f>
        <v>#DIV/0!</v>
      </c>
      <c r="AB12" s="214">
        <v>36</v>
      </c>
    </row>
    <row r="13" spans="1:28">
      <c r="A13" s="215" t="e">
        <f>'SW NSS-A'!AQ11</f>
        <v>#DIV/0!</v>
      </c>
      <c r="B13" s="216" t="str">
        <f>'SW NSS-A'!D11</f>
        <v>Mikulka</v>
      </c>
      <c r="C13" s="216" t="str">
        <f>'SW NSS-A'!E11</f>
        <v>Peter</v>
      </c>
      <c r="D13" s="217" t="str">
        <f>'SW NSS-A'!G11</f>
        <v>CZE 517-16</v>
      </c>
      <c r="E13" s="218" t="str">
        <f>'SW NSS-A'!H11</f>
        <v>Vltava České Budějovice</v>
      </c>
      <c r="F13" s="219" t="str">
        <f>'SW NSS-A'!K11</f>
        <v>Shamrock 5</v>
      </c>
      <c r="G13" s="220" t="str">
        <f>'SW NSS-A'!L11</f>
        <v>1:29</v>
      </c>
      <c r="H13" s="169">
        <f>'SW NSS-A'!M11</f>
        <v>950</v>
      </c>
      <c r="I13" s="170">
        <f>'SW NSS-A'!N11</f>
        <v>0.72399999999999998</v>
      </c>
      <c r="J13" s="170">
        <f>'SW NSS-A'!O11</f>
        <v>7</v>
      </c>
      <c r="K13" s="171">
        <f>'SW NSS-A'!P11</f>
        <v>0.92667767219211172</v>
      </c>
      <c r="L13" s="221">
        <f>'SW NSS-A'!Q11</f>
        <v>0.93</v>
      </c>
      <c r="M13" s="222">
        <f>'SW NSS-A'!T11</f>
        <v>0</v>
      </c>
      <c r="N13" s="222">
        <f>'SW NSS-A'!U11</f>
        <v>0</v>
      </c>
      <c r="O13" s="222">
        <f>'SW NSS-A'!V11</f>
        <v>0</v>
      </c>
      <c r="P13" s="223">
        <f>'SW NSS-A'!R11</f>
        <v>0</v>
      </c>
      <c r="Q13" s="173">
        <f>'SW NSS-A'!AB11</f>
        <v>0</v>
      </c>
      <c r="R13" s="173">
        <f>'SW NSS-A'!AG11</f>
        <v>0</v>
      </c>
      <c r="S13" s="173">
        <f>'SW NSS-A'!AL11</f>
        <v>0</v>
      </c>
      <c r="T13" s="174">
        <f>'SW NSS-A'!AC11</f>
        <v>0</v>
      </c>
      <c r="U13" s="199" t="e">
        <f>'SW NSS-A'!AD11</f>
        <v>#DIV/0!</v>
      </c>
      <c r="V13" s="174">
        <f>'SW NSS-A'!AH11</f>
        <v>0</v>
      </c>
      <c r="W13" s="199" t="e">
        <f>'SW NSS-A'!AI11</f>
        <v>#DIV/0!</v>
      </c>
      <c r="X13" s="174">
        <f>'SW NSS-A'!AM11</f>
        <v>0</v>
      </c>
      <c r="Y13" s="199" t="e">
        <f>'SW NSS-A'!AN11</f>
        <v>#DIV/0!</v>
      </c>
      <c r="Z13" s="199" t="e">
        <f>'SW NSS-A'!AO11</f>
        <v>#DIV/0!</v>
      </c>
      <c r="AA13" s="200" t="e">
        <f>'SW NSS-A'!AP11</f>
        <v>#DIV/0!</v>
      </c>
      <c r="AB13" s="214">
        <v>32</v>
      </c>
    </row>
    <row r="14" spans="1:28">
      <c r="A14" s="215" t="e">
        <f>'SW NSS-A'!AQ12</f>
        <v>#DIV/0!</v>
      </c>
      <c r="B14" s="216" t="str">
        <f>'SW NSS-A'!D12</f>
        <v>Slížek</v>
      </c>
      <c r="C14" s="216" t="str">
        <f>'SW NSS-A'!E12</f>
        <v>Josef</v>
      </c>
      <c r="D14" s="217" t="str">
        <f>'SW NSS-A'!G12</f>
        <v>CZE 28-8</v>
      </c>
      <c r="E14" s="218" t="str">
        <f>'SW NSS-A'!H12</f>
        <v>Nautilus Proboštov</v>
      </c>
      <c r="F14" s="219" t="str">
        <f>'SW NSS-A'!K12</f>
        <v>Solway Maid</v>
      </c>
      <c r="G14" s="220" t="str">
        <f>'SW NSS-A'!L12</f>
        <v>1:13</v>
      </c>
      <c r="H14" s="169">
        <f>'SW NSS-A'!M12</f>
        <v>932</v>
      </c>
      <c r="I14" s="170">
        <f>'SW NSS-A'!N12</f>
        <v>0.68800000000000006</v>
      </c>
      <c r="J14" s="170">
        <f>'SW NSS-A'!O12</f>
        <v>9.17</v>
      </c>
      <c r="K14" s="171">
        <f>'SW NSS-A'!P12</f>
        <v>0.80994496550684403</v>
      </c>
      <c r="L14" s="221">
        <f>'SW NSS-A'!Q12</f>
        <v>0.84</v>
      </c>
      <c r="M14" s="222">
        <f>'SW NSS-A'!T12</f>
        <v>0</v>
      </c>
      <c r="N14" s="222">
        <f>'SW NSS-A'!U12</f>
        <v>0</v>
      </c>
      <c r="O14" s="222">
        <f>'SW NSS-A'!V12</f>
        <v>0</v>
      </c>
      <c r="P14" s="223">
        <f>'SW NSS-A'!R12</f>
        <v>0</v>
      </c>
      <c r="Q14" s="173">
        <f>'SW NSS-A'!AB12</f>
        <v>0</v>
      </c>
      <c r="R14" s="173">
        <f>'SW NSS-A'!AG12</f>
        <v>0</v>
      </c>
      <c r="S14" s="173">
        <f>'SW NSS-A'!AL12</f>
        <v>0</v>
      </c>
      <c r="T14" s="174">
        <f>'SW NSS-A'!AC12</f>
        <v>0</v>
      </c>
      <c r="U14" s="199" t="e">
        <f>'SW NSS-A'!AD12</f>
        <v>#DIV/0!</v>
      </c>
      <c r="V14" s="174">
        <f>'SW NSS-A'!AH12</f>
        <v>0</v>
      </c>
      <c r="W14" s="199" t="e">
        <f>'SW NSS-A'!AI12</f>
        <v>#DIV/0!</v>
      </c>
      <c r="X14" s="174">
        <f>'SW NSS-A'!AM12</f>
        <v>0</v>
      </c>
      <c r="Y14" s="199" t="e">
        <f>'SW NSS-A'!AN12</f>
        <v>#DIV/0!</v>
      </c>
      <c r="Z14" s="199" t="e">
        <f>'SW NSS-A'!AO12</f>
        <v>#DIV/0!</v>
      </c>
      <c r="AA14" s="200" t="e">
        <f>'SW NSS-A'!AP12</f>
        <v>#DIV/0!</v>
      </c>
      <c r="AB14" s="214">
        <v>29</v>
      </c>
    </row>
    <row r="15" spans="1:28">
      <c r="A15" s="215" t="e">
        <f>'SW NSS-A'!AQ13</f>
        <v>#DIV/0!</v>
      </c>
      <c r="B15" s="216" t="str">
        <f>'SW NSS-A'!D13</f>
        <v>Dvořák</v>
      </c>
      <c r="C15" s="216" t="str">
        <f>'SW NSS-A'!E13</f>
        <v>Milan</v>
      </c>
      <c r="D15" s="217" t="str">
        <f>'SW NSS-A'!G13</f>
        <v>CZE 535-11</v>
      </c>
      <c r="E15" s="218" t="str">
        <f>'SW NSS-A'!H13</f>
        <v>Písek</v>
      </c>
      <c r="F15" s="219" t="str">
        <f>'SW NSS-A'!K13</f>
        <v>Dorian Gray</v>
      </c>
      <c r="G15" s="220" t="str">
        <f>'SW NSS-A'!L13</f>
        <v>1:15</v>
      </c>
      <c r="H15" s="169">
        <f>'SW NSS-A'!M13</f>
        <v>910</v>
      </c>
      <c r="I15" s="170">
        <f>'SW NSS-A'!N13</f>
        <v>1.2050000000000001</v>
      </c>
      <c r="J15" s="170">
        <f>'SW NSS-A'!O13</f>
        <v>11.015000000000001</v>
      </c>
      <c r="K15" s="171">
        <f>'SW NSS-A'!P13</f>
        <v>0.98455936151413581</v>
      </c>
      <c r="L15" s="221">
        <f>'SW NSS-A'!Q13</f>
        <v>0.98</v>
      </c>
      <c r="M15" s="222">
        <f>'SW NSS-A'!T13</f>
        <v>0</v>
      </c>
      <c r="N15" s="222">
        <f>'SW NSS-A'!U13</f>
        <v>0</v>
      </c>
      <c r="O15" s="222">
        <f>'SW NSS-A'!V13</f>
        <v>0</v>
      </c>
      <c r="P15" s="223">
        <f>'SW NSS-A'!R13</f>
        <v>0</v>
      </c>
      <c r="Q15" s="173">
        <f>'SW NSS-A'!AB13</f>
        <v>0</v>
      </c>
      <c r="R15" s="173">
        <f>'SW NSS-A'!AG13</f>
        <v>0</v>
      </c>
      <c r="S15" s="173">
        <f>'SW NSS-A'!AL13</f>
        <v>0</v>
      </c>
      <c r="T15" s="174">
        <f>'SW NSS-A'!AC13</f>
        <v>0</v>
      </c>
      <c r="U15" s="199" t="e">
        <f>'SW NSS-A'!AD13</f>
        <v>#DIV/0!</v>
      </c>
      <c r="V15" s="174">
        <f>'SW NSS-A'!AH13</f>
        <v>0</v>
      </c>
      <c r="W15" s="199" t="e">
        <f>'SW NSS-A'!AI13</f>
        <v>#DIV/0!</v>
      </c>
      <c r="X15" s="174">
        <f>'SW NSS-A'!AM13</f>
        <v>0</v>
      </c>
      <c r="Y15" s="199" t="e">
        <f>'SW NSS-A'!AN13</f>
        <v>#DIV/0!</v>
      </c>
      <c r="Z15" s="199" t="e">
        <f>'SW NSS-A'!AO13</f>
        <v>#DIV/0!</v>
      </c>
      <c r="AA15" s="200" t="e">
        <f>'SW NSS-A'!AP13</f>
        <v>#DIV/0!</v>
      </c>
      <c r="AB15" s="214">
        <v>26</v>
      </c>
    </row>
    <row r="16" spans="1:28">
      <c r="A16" s="215" t="e">
        <f>'SW NSS-A'!AQ14</f>
        <v>#DIV/0!</v>
      </c>
      <c r="B16" s="216" t="str">
        <f>'SW NSS-A'!D14</f>
        <v>Houska</v>
      </c>
      <c r="C16" s="216" t="str">
        <f>'SW NSS-A'!E14</f>
        <v>Martin</v>
      </c>
      <c r="D16" s="217" t="str">
        <f>'SW NSS-A'!G14</f>
        <v>CZE 143-01</v>
      </c>
      <c r="E16" s="218" t="str">
        <f>'SW NSS-A'!H14</f>
        <v>NAVI STUDIO Plzeň</v>
      </c>
      <c r="F16" s="219" t="str">
        <f>'SW NSS-A'!K14</f>
        <v>Fröja</v>
      </c>
      <c r="G16" s="220" t="str">
        <f>'SW NSS-A'!L14</f>
        <v>1:16</v>
      </c>
      <c r="H16" s="169">
        <f>'SW NSS-A'!M14</f>
        <v>930</v>
      </c>
      <c r="I16" s="170">
        <f>'SW NSS-A'!N14</f>
        <v>0.54049999999999998</v>
      </c>
      <c r="J16" s="170">
        <f>'SW NSS-A'!O14</f>
        <v>9.4</v>
      </c>
      <c r="K16" s="171">
        <f>'SW NSS-A'!P14</f>
        <v>0.71046060910180475</v>
      </c>
      <c r="L16" s="221">
        <f>'SW NSS-A'!Q14</f>
        <v>0.79</v>
      </c>
      <c r="M16" s="222">
        <f>'SW NSS-A'!T14</f>
        <v>0</v>
      </c>
      <c r="N16" s="222">
        <f>'SW NSS-A'!U14</f>
        <v>0</v>
      </c>
      <c r="O16" s="222">
        <f>'SW NSS-A'!V14</f>
        <v>0</v>
      </c>
      <c r="P16" s="223">
        <f>'SW NSS-A'!R14</f>
        <v>0</v>
      </c>
      <c r="Q16" s="173">
        <f>'SW NSS-A'!AB14</f>
        <v>0</v>
      </c>
      <c r="R16" s="173">
        <f>'SW NSS-A'!AG14</f>
        <v>0</v>
      </c>
      <c r="S16" s="173">
        <f>'SW NSS-A'!AL14</f>
        <v>0</v>
      </c>
      <c r="T16" s="174">
        <f>'SW NSS-A'!AC14</f>
        <v>0</v>
      </c>
      <c r="U16" s="199" t="e">
        <f>'SW NSS-A'!AD14</f>
        <v>#DIV/0!</v>
      </c>
      <c r="V16" s="174">
        <f>'SW NSS-A'!AH14</f>
        <v>0</v>
      </c>
      <c r="W16" s="199" t="e">
        <f>'SW NSS-A'!AI14</f>
        <v>#DIV/0!</v>
      </c>
      <c r="X16" s="174">
        <f>'SW NSS-A'!AM14</f>
        <v>0</v>
      </c>
      <c r="Y16" s="199" t="e">
        <f>'SW NSS-A'!AN14</f>
        <v>#DIV/0!</v>
      </c>
      <c r="Z16" s="199" t="e">
        <f>'SW NSS-A'!AO14</f>
        <v>#DIV/0!</v>
      </c>
      <c r="AA16" s="200" t="e">
        <f>'SW NSS-A'!AP14</f>
        <v>#DIV/0!</v>
      </c>
      <c r="AB16" s="214">
        <v>24</v>
      </c>
    </row>
    <row r="17" spans="1:28">
      <c r="A17" s="215" t="e">
        <f>'SW NSS-A'!AQ15</f>
        <v>#DIV/0!</v>
      </c>
      <c r="B17" s="216" t="str">
        <f>'SW NSS-A'!D15</f>
        <v>Kopecký</v>
      </c>
      <c r="C17" s="216" t="str">
        <f>'SW NSS-A'!E15</f>
        <v>Zdeněk</v>
      </c>
      <c r="D17" s="217" t="str">
        <f>'SW NSS-A'!G15</f>
        <v>CZE 101-001</v>
      </c>
      <c r="E17" s="218" t="str">
        <f>'SW NSS-A'!H15</f>
        <v>Bílá Třemešná</v>
      </c>
      <c r="F17" s="219" t="str">
        <f>'SW NSS-A'!K15</f>
        <v>Dorian Gray</v>
      </c>
      <c r="G17" s="220" t="str">
        <f>'SW NSS-A'!L15</f>
        <v>1:15</v>
      </c>
      <c r="H17" s="169">
        <f>'SW NSS-A'!M15</f>
        <v>890</v>
      </c>
      <c r="I17" s="170">
        <f>'SW NSS-A'!N15</f>
        <v>0.98</v>
      </c>
      <c r="J17" s="170">
        <f>'SW NSS-A'!O15</f>
        <v>13.35</v>
      </c>
      <c r="K17" s="171">
        <f>'SW NSS-A'!P15</f>
        <v>0.81447504047328956</v>
      </c>
      <c r="L17" s="221">
        <f>'SW NSS-A'!Q15</f>
        <v>0.84</v>
      </c>
      <c r="M17" s="222">
        <f>'SW NSS-A'!T15</f>
        <v>0</v>
      </c>
      <c r="N17" s="222">
        <f>'SW NSS-A'!U15</f>
        <v>0</v>
      </c>
      <c r="O17" s="222">
        <f>'SW NSS-A'!V15</f>
        <v>0</v>
      </c>
      <c r="P17" s="223">
        <f>'SW NSS-A'!R15</f>
        <v>0</v>
      </c>
      <c r="Q17" s="173">
        <f>'SW NSS-A'!AB15</f>
        <v>0</v>
      </c>
      <c r="R17" s="173">
        <f>'SW NSS-A'!AG15</f>
        <v>0</v>
      </c>
      <c r="S17" s="173">
        <f>'SW NSS-A'!AL15</f>
        <v>0</v>
      </c>
      <c r="T17" s="174">
        <f>'SW NSS-A'!AC15</f>
        <v>0</v>
      </c>
      <c r="U17" s="199" t="e">
        <f>'SW NSS-A'!AD15</f>
        <v>#DIV/0!</v>
      </c>
      <c r="V17" s="174">
        <f>'SW NSS-A'!AH15</f>
        <v>0</v>
      </c>
      <c r="W17" s="199" t="e">
        <f>'SW NSS-A'!AI15</f>
        <v>#DIV/0!</v>
      </c>
      <c r="X17" s="174">
        <f>'SW NSS-A'!AM15</f>
        <v>0</v>
      </c>
      <c r="Y17" s="199" t="e">
        <f>'SW NSS-A'!AN15</f>
        <v>#DIV/0!</v>
      </c>
      <c r="Z17" s="199" t="e">
        <f>'SW NSS-A'!AO15</f>
        <v>#DIV/0!</v>
      </c>
      <c r="AA17" s="200" t="e">
        <f>'SW NSS-A'!AP15</f>
        <v>#DIV/0!</v>
      </c>
      <c r="AB17" s="214">
        <v>22</v>
      </c>
    </row>
    <row r="18" spans="1:28">
      <c r="A18" s="215" t="e">
        <f>'SW NSS-A'!AQ16</f>
        <v>#DIV/0!</v>
      </c>
      <c r="B18" s="216" t="str">
        <f>'SW NSS-A'!D16</f>
        <v>Kreisel</v>
      </c>
      <c r="C18" s="216" t="str">
        <f>'SW NSS-A'!E16</f>
        <v>Jiří</v>
      </c>
      <c r="D18" s="217" t="str">
        <f>'SW NSS-A'!G16</f>
        <v>CZE 131-041</v>
      </c>
      <c r="E18" s="218" t="str">
        <f>'SW NSS-A'!H16</f>
        <v>Admiral Jablonec nad Nisou</v>
      </c>
      <c r="F18" s="219" t="str">
        <f>'SW NSS-A'!K16</f>
        <v>Colin Archer</v>
      </c>
      <c r="G18" s="220" t="str">
        <f>'SW NSS-A'!L16</f>
        <v>1:15</v>
      </c>
      <c r="H18" s="169">
        <f>'SW NSS-A'!M16</f>
        <v>830</v>
      </c>
      <c r="I18" s="170">
        <f>'SW NSS-A'!N16</f>
        <v>0.54</v>
      </c>
      <c r="J18" s="170">
        <f>'SW NSS-A'!O16</f>
        <v>11.2</v>
      </c>
      <c r="K18" s="171">
        <f>'SW NSS-A'!P16</f>
        <v>0.59782047974112895</v>
      </c>
      <c r="L18" s="221">
        <f>'SW NSS-A'!Q16</f>
        <v>0.75</v>
      </c>
      <c r="M18" s="222">
        <f>'SW NSS-A'!T16</f>
        <v>0</v>
      </c>
      <c r="N18" s="222">
        <f>'SW NSS-A'!U16</f>
        <v>0</v>
      </c>
      <c r="O18" s="222">
        <f>'SW NSS-A'!V16</f>
        <v>0</v>
      </c>
      <c r="P18" s="223">
        <f>'SW NSS-A'!R16</f>
        <v>0</v>
      </c>
      <c r="Q18" s="173">
        <f>'SW NSS-A'!AB16</f>
        <v>0</v>
      </c>
      <c r="R18" s="173">
        <f>'SW NSS-A'!AG16</f>
        <v>0</v>
      </c>
      <c r="S18" s="173">
        <f>'SW NSS-A'!AL16</f>
        <v>0</v>
      </c>
      <c r="T18" s="174">
        <f>'SW NSS-A'!AC16</f>
        <v>0</v>
      </c>
      <c r="U18" s="199" t="e">
        <f>'SW NSS-A'!AD16</f>
        <v>#DIV/0!</v>
      </c>
      <c r="V18" s="174">
        <f>'SW NSS-A'!AH16</f>
        <v>0</v>
      </c>
      <c r="W18" s="199" t="e">
        <f>'SW NSS-A'!AI16</f>
        <v>#DIV/0!</v>
      </c>
      <c r="X18" s="174">
        <f>'SW NSS-A'!AM16</f>
        <v>0</v>
      </c>
      <c r="Y18" s="199" t="e">
        <f>'SW NSS-A'!AN16</f>
        <v>#DIV/0!</v>
      </c>
      <c r="Z18" s="199" t="e">
        <f>'SW NSS-A'!AO16</f>
        <v>#DIV/0!</v>
      </c>
      <c r="AA18" s="200" t="e">
        <f>'SW NSS-A'!AP16</f>
        <v>#DIV/0!</v>
      </c>
      <c r="AB18" s="214">
        <v>21</v>
      </c>
    </row>
    <row r="19" spans="1:28">
      <c r="A19" s="215" t="e">
        <f>'SW NSS-A'!AQ17</f>
        <v>#DIV/0!</v>
      </c>
      <c r="B19" s="216" t="str">
        <f>'SW NSS-A'!D17</f>
        <v>Malhaus</v>
      </c>
      <c r="C19" s="216" t="str">
        <f>'SW NSS-A'!E17</f>
        <v>Jiří</v>
      </c>
      <c r="D19" s="217" t="str">
        <f>'SW NSS-A'!G17</f>
        <v>CZE 145-060</v>
      </c>
      <c r="E19" s="218" t="str">
        <f>'SW NSS-A'!H17</f>
        <v>Ledenice</v>
      </c>
      <c r="F19" s="219" t="str">
        <f>'SW NSS-A'!K17</f>
        <v>Benjamin W. Latham</v>
      </c>
      <c r="G19" s="220" t="str">
        <f>'SW NSS-A'!L17</f>
        <v>1:20</v>
      </c>
      <c r="H19" s="169">
        <f>'SW NSS-A'!M17</f>
        <v>1220</v>
      </c>
      <c r="I19" s="170">
        <f>'SW NSS-A'!N17</f>
        <v>1.23</v>
      </c>
      <c r="J19" s="170">
        <f>'SW NSS-A'!O17</f>
        <v>18.3</v>
      </c>
      <c r="K19" s="171">
        <f>'SW NSS-A'!P17</f>
        <v>1.1259795781916939</v>
      </c>
      <c r="L19" s="221">
        <f>'SW NSS-A'!Q17</f>
        <v>1.1100000000000001</v>
      </c>
      <c r="M19" s="222">
        <f>'SW NSS-A'!T17</f>
        <v>0</v>
      </c>
      <c r="N19" s="222">
        <f>'SW NSS-A'!U17</f>
        <v>0</v>
      </c>
      <c r="O19" s="222">
        <f>'SW NSS-A'!V17</f>
        <v>0</v>
      </c>
      <c r="P19" s="223">
        <f>'SW NSS-A'!R17</f>
        <v>0</v>
      </c>
      <c r="Q19" s="173">
        <f>'SW NSS-A'!AB17</f>
        <v>0</v>
      </c>
      <c r="R19" s="173">
        <f>'SW NSS-A'!AG17</f>
        <v>0</v>
      </c>
      <c r="S19" s="173">
        <f>'SW NSS-A'!AL17</f>
        <v>0</v>
      </c>
      <c r="T19" s="174">
        <f>'SW NSS-A'!AC17</f>
        <v>0</v>
      </c>
      <c r="U19" s="199" t="e">
        <f>'SW NSS-A'!AD17</f>
        <v>#DIV/0!</v>
      </c>
      <c r="V19" s="174">
        <f>'SW NSS-A'!AH17</f>
        <v>0</v>
      </c>
      <c r="W19" s="199" t="e">
        <f>'SW NSS-A'!AI17</f>
        <v>#DIV/0!</v>
      </c>
      <c r="X19" s="174">
        <f>'SW NSS-A'!AM17</f>
        <v>0</v>
      </c>
      <c r="Y19" s="199" t="e">
        <f>'SW NSS-A'!AN17</f>
        <v>#DIV/0!</v>
      </c>
      <c r="Z19" s="199" t="e">
        <f>'SW NSS-A'!AO17</f>
        <v>#DIV/0!</v>
      </c>
      <c r="AA19" s="200" t="e">
        <f>'SW NSS-A'!AP17</f>
        <v>#DIV/0!</v>
      </c>
      <c r="AB19" s="214">
        <v>20</v>
      </c>
    </row>
    <row r="20" spans="1:28">
      <c r="A20" s="215" t="e">
        <f>'SW NSS-A'!AQ18</f>
        <v>#DIV/0!</v>
      </c>
      <c r="B20" s="216" t="str">
        <f>'SW NSS-A'!D18</f>
        <v>Medvěděv</v>
      </c>
      <c r="C20" s="216" t="str">
        <f>'SW NSS-A'!E18</f>
        <v>Michail</v>
      </c>
      <c r="D20" s="217" t="str">
        <f>'SW NSS-A'!G18</f>
        <v>CZE 131-022</v>
      </c>
      <c r="E20" s="218" t="str">
        <f>'SW NSS-A'!H18</f>
        <v>Admiral Jablonec nad Nisou</v>
      </c>
      <c r="F20" s="219" t="str">
        <f>'SW NSS-A'!K18</f>
        <v>Bluenose</v>
      </c>
      <c r="G20" s="220" t="str">
        <f>'SW NSS-A'!L18</f>
        <v>1:27</v>
      </c>
      <c r="H20" s="169">
        <f>'SW NSS-A'!M18</f>
        <v>1200</v>
      </c>
      <c r="I20" s="170">
        <f>'SW NSS-A'!N18</f>
        <v>1.08</v>
      </c>
      <c r="J20" s="170">
        <f>'SW NSS-A'!O18</f>
        <v>10</v>
      </c>
      <c r="K20" s="171">
        <f>'SW NSS-A'!P18</f>
        <v>1.2693896348939522</v>
      </c>
      <c r="L20" s="221">
        <f>'SW NSS-A'!Q18</f>
        <v>1.21</v>
      </c>
      <c r="M20" s="222">
        <f>'SW NSS-A'!T18</f>
        <v>0</v>
      </c>
      <c r="N20" s="222">
        <f>'SW NSS-A'!U18</f>
        <v>0</v>
      </c>
      <c r="O20" s="222">
        <f>'SW NSS-A'!V18</f>
        <v>0</v>
      </c>
      <c r="P20" s="223">
        <f>'SW NSS-A'!R18</f>
        <v>0</v>
      </c>
      <c r="Q20" s="173">
        <f>'SW NSS-A'!AB18</f>
        <v>0</v>
      </c>
      <c r="R20" s="173">
        <f>'SW NSS-A'!AG18</f>
        <v>0</v>
      </c>
      <c r="S20" s="173">
        <f>'SW NSS-A'!AL18</f>
        <v>0</v>
      </c>
      <c r="T20" s="174">
        <f>'SW NSS-A'!AC18</f>
        <v>0</v>
      </c>
      <c r="U20" s="199" t="e">
        <f>'SW NSS-A'!AD18</f>
        <v>#DIV/0!</v>
      </c>
      <c r="V20" s="174">
        <f>'SW NSS-A'!AH18</f>
        <v>0</v>
      </c>
      <c r="W20" s="199" t="e">
        <f>'SW NSS-A'!AI18</f>
        <v>#DIV/0!</v>
      </c>
      <c r="X20" s="174">
        <f>'SW NSS-A'!AM18</f>
        <v>0</v>
      </c>
      <c r="Y20" s="199" t="e">
        <f>'SW NSS-A'!AN18</f>
        <v>#DIV/0!</v>
      </c>
      <c r="Z20" s="199" t="e">
        <f>'SW NSS-A'!AO18</f>
        <v>#DIV/0!</v>
      </c>
      <c r="AA20" s="200" t="e">
        <f>'SW NSS-A'!AP18</f>
        <v>#DIV/0!</v>
      </c>
      <c r="AB20" s="214">
        <v>19</v>
      </c>
    </row>
    <row r="21" spans="1:28">
      <c r="A21" s="215" t="e">
        <f>'SW NSS-A'!AQ19</f>
        <v>#DIV/0!</v>
      </c>
      <c r="B21" s="216" t="str">
        <f>'SW NSS-A'!D19</f>
        <v>Neupauer</v>
      </c>
      <c r="C21" s="216" t="str">
        <f>'SW NSS-A'!E19</f>
        <v>Ján</v>
      </c>
      <c r="D21" s="217" t="str">
        <f>'SW NSS-A'!G19</f>
        <v>SVK 60-25</v>
      </c>
      <c r="E21" s="218" t="str">
        <f>'SW NSS-A'!H19</f>
        <v>Bratislava</v>
      </c>
      <c r="F21" s="219" t="str">
        <f>'SW NSS-A'!K19</f>
        <v>Smeralda</v>
      </c>
      <c r="G21" s="220" t="str">
        <f>'SW NSS-A'!L19</f>
        <v>1:12</v>
      </c>
      <c r="H21" s="169">
        <f>'SW NSS-A'!M19</f>
        <v>730</v>
      </c>
      <c r="I21" s="170">
        <f>'SW NSS-A'!N19</f>
        <v>0.42799999999999999</v>
      </c>
      <c r="J21" s="170">
        <f>'SW NSS-A'!O19</f>
        <v>4</v>
      </c>
      <c r="K21" s="171">
        <f>'SW NSS-A'!P19</f>
        <v>0.65977102402960708</v>
      </c>
      <c r="L21" s="221">
        <f>'SW NSS-A'!Q19</f>
        <v>0.77</v>
      </c>
      <c r="M21" s="222">
        <f>'SW NSS-A'!T19</f>
        <v>0</v>
      </c>
      <c r="N21" s="222">
        <f>'SW NSS-A'!U19</f>
        <v>0</v>
      </c>
      <c r="O21" s="222">
        <f>'SW NSS-A'!V19</f>
        <v>0</v>
      </c>
      <c r="P21" s="223">
        <f>'SW NSS-A'!R19</f>
        <v>0</v>
      </c>
      <c r="Q21" s="173">
        <f>'SW NSS-A'!AB19</f>
        <v>0</v>
      </c>
      <c r="R21" s="173">
        <f>'SW NSS-A'!AG19</f>
        <v>0</v>
      </c>
      <c r="S21" s="173">
        <f>'SW NSS-A'!AL19</f>
        <v>0</v>
      </c>
      <c r="T21" s="174">
        <f>'SW NSS-A'!AC19</f>
        <v>0</v>
      </c>
      <c r="U21" s="199" t="e">
        <f>'SW NSS-A'!AD19</f>
        <v>#DIV/0!</v>
      </c>
      <c r="V21" s="174">
        <f>'SW NSS-A'!AH19</f>
        <v>0</v>
      </c>
      <c r="W21" s="199" t="e">
        <f>'SW NSS-A'!AI19</f>
        <v>#DIV/0!</v>
      </c>
      <c r="X21" s="174">
        <f>'SW NSS-A'!AM19</f>
        <v>0</v>
      </c>
      <c r="Y21" s="199" t="e">
        <f>'SW NSS-A'!AN19</f>
        <v>#DIV/0!</v>
      </c>
      <c r="Z21" s="199" t="e">
        <f>'SW NSS-A'!AO19</f>
        <v>#DIV/0!</v>
      </c>
      <c r="AA21" s="200" t="e">
        <f>'SW NSS-A'!AP19</f>
        <v>#DIV/0!</v>
      </c>
      <c r="AB21" s="214">
        <v>18</v>
      </c>
    </row>
    <row r="22" spans="1:28">
      <c r="A22" s="215" t="e">
        <f>'SW NSS-A'!AQ20</f>
        <v>#DIV/0!</v>
      </c>
      <c r="B22" s="216" t="str">
        <f>'SW NSS-A'!D20</f>
        <v>Podhorný</v>
      </c>
      <c r="C22" s="216" t="str">
        <f>'SW NSS-A'!E20</f>
        <v>Peter</v>
      </c>
      <c r="D22" s="217" t="str">
        <f>'SW NSS-A'!G20</f>
        <v>SVK 156-8</v>
      </c>
      <c r="E22" s="218" t="str">
        <f>'SW NSS-A'!H20</f>
        <v>Stupava</v>
      </c>
      <c r="F22" s="219" t="str">
        <f>'SW NSS-A'!K20</f>
        <v>Sea Bird</v>
      </c>
      <c r="G22" s="220" t="str">
        <f>'SW NSS-A'!L20</f>
        <v>1:10</v>
      </c>
      <c r="H22" s="169">
        <f>'SW NSS-A'!M20</f>
        <v>753</v>
      </c>
      <c r="I22" s="170">
        <f>'SW NSS-A'!N20</f>
        <v>0.49299999999999999</v>
      </c>
      <c r="J22" s="170">
        <f>'SW NSS-A'!O20</f>
        <v>8.6</v>
      </c>
      <c r="K22" s="171">
        <f>'SW NSS-A'!P20</f>
        <v>0.56591878417175889</v>
      </c>
      <c r="L22" s="221">
        <f>'SW NSS-A'!Q20</f>
        <v>0.75</v>
      </c>
      <c r="M22" s="222">
        <f>'SW NSS-A'!T20</f>
        <v>0</v>
      </c>
      <c r="N22" s="222">
        <f>'SW NSS-A'!U20</f>
        <v>0</v>
      </c>
      <c r="O22" s="222">
        <f>'SW NSS-A'!V20</f>
        <v>0</v>
      </c>
      <c r="P22" s="223">
        <f>'SW NSS-A'!R20</f>
        <v>0</v>
      </c>
      <c r="Q22" s="173">
        <f>'SW NSS-A'!AB20</f>
        <v>0</v>
      </c>
      <c r="R22" s="173">
        <f>'SW NSS-A'!AG20</f>
        <v>0</v>
      </c>
      <c r="S22" s="173">
        <f>'SW NSS-A'!AL20</f>
        <v>0</v>
      </c>
      <c r="T22" s="174">
        <f>'SW NSS-A'!AC20</f>
        <v>0</v>
      </c>
      <c r="U22" s="199" t="e">
        <f>'SW NSS-A'!AD20</f>
        <v>#DIV/0!</v>
      </c>
      <c r="V22" s="174">
        <f>'SW NSS-A'!AH20</f>
        <v>0</v>
      </c>
      <c r="W22" s="199" t="e">
        <f>'SW NSS-A'!AI20</f>
        <v>#DIV/0!</v>
      </c>
      <c r="X22" s="174">
        <f>'SW NSS-A'!AM20</f>
        <v>0</v>
      </c>
      <c r="Y22" s="199" t="e">
        <f>'SW NSS-A'!AN20</f>
        <v>#DIV/0!</v>
      </c>
      <c r="Z22" s="199" t="e">
        <f>'SW NSS-A'!AO20</f>
        <v>#DIV/0!</v>
      </c>
      <c r="AA22" s="200" t="e">
        <f>'SW NSS-A'!AP20</f>
        <v>#DIV/0!</v>
      </c>
      <c r="AB22" s="214">
        <v>17</v>
      </c>
    </row>
    <row r="23" spans="1:28" ht="13.5" thickBot="1">
      <c r="A23" s="239" t="e">
        <f>'SW NSS-A'!AQ21</f>
        <v>#DIV/0!</v>
      </c>
      <c r="B23" s="240" t="str">
        <f>'SW NSS-A'!D21</f>
        <v>Ábel</v>
      </c>
      <c r="C23" s="240" t="str">
        <f>'SW NSS-A'!E21</f>
        <v>Štefan</v>
      </c>
      <c r="D23" s="241" t="str">
        <f>'SW NSS-A'!G21</f>
        <v>SVK 60-10</v>
      </c>
      <c r="E23" s="242" t="str">
        <f>'SW NSS-A'!H21</f>
        <v>Bratislava</v>
      </c>
      <c r="F23" s="243" t="str">
        <f>'SW NSS-A'!K21</f>
        <v>Sultana</v>
      </c>
      <c r="G23" s="244" t="str">
        <f>'SW NSS-A'!L21</f>
        <v>1:14</v>
      </c>
      <c r="H23" s="201">
        <f>'SW NSS-A'!M21</f>
        <v>930</v>
      </c>
      <c r="I23" s="202">
        <f>'SW NSS-A'!N21</f>
        <v>0.86799999999999999</v>
      </c>
      <c r="J23" s="202">
        <f>'SW NSS-A'!O21</f>
        <v>17.3</v>
      </c>
      <c r="K23" s="203">
        <f>'SW NSS-A'!P21</f>
        <v>0.73467613757153793</v>
      </c>
      <c r="L23" s="245">
        <f>'SW NSS-A'!Q21</f>
        <v>0.8</v>
      </c>
      <c r="M23" s="246">
        <f>'SW NSS-A'!T21</f>
        <v>0</v>
      </c>
      <c r="N23" s="246">
        <f>'SW NSS-A'!U21</f>
        <v>0</v>
      </c>
      <c r="O23" s="246">
        <f>'SW NSS-A'!V21</f>
        <v>0</v>
      </c>
      <c r="P23" s="247">
        <f>'SW NSS-A'!R21</f>
        <v>0</v>
      </c>
      <c r="Q23" s="204">
        <f>'SW NSS-A'!AB21</f>
        <v>0</v>
      </c>
      <c r="R23" s="204">
        <f>'SW NSS-A'!AG21</f>
        <v>0</v>
      </c>
      <c r="S23" s="204">
        <f>'SW NSS-A'!AL21</f>
        <v>0</v>
      </c>
      <c r="T23" s="205">
        <f>'SW NSS-A'!AC21</f>
        <v>0</v>
      </c>
      <c r="U23" s="206" t="e">
        <f>'SW NSS-A'!AD21</f>
        <v>#DIV/0!</v>
      </c>
      <c r="V23" s="205">
        <f>'SW NSS-A'!AH21</f>
        <v>0</v>
      </c>
      <c r="W23" s="206" t="e">
        <f>'SW NSS-A'!AI21</f>
        <v>#DIV/0!</v>
      </c>
      <c r="X23" s="205">
        <f>'SW NSS-A'!AM21</f>
        <v>0</v>
      </c>
      <c r="Y23" s="206" t="e">
        <f>'SW NSS-A'!AN21</f>
        <v>#DIV/0!</v>
      </c>
      <c r="Z23" s="206" t="e">
        <f>'SW NSS-A'!AO21</f>
        <v>#DIV/0!</v>
      </c>
      <c r="AA23" s="207" t="e">
        <f>'SW NSS-A'!AP21</f>
        <v>#DIV/0!</v>
      </c>
      <c r="AB23" s="248">
        <v>16</v>
      </c>
    </row>
    <row r="24" spans="1:28" ht="13.5" thickBot="1"/>
    <row r="25" spans="1:28">
      <c r="C25" s="176" t="s">
        <v>55</v>
      </c>
      <c r="D25" s="320" t="s">
        <v>100</v>
      </c>
      <c r="E25" s="320"/>
      <c r="F25" s="177" t="s">
        <v>48</v>
      </c>
      <c r="G25" s="321" t="s">
        <v>3</v>
      </c>
      <c r="H25" s="321"/>
      <c r="I25" s="321"/>
      <c r="J25" s="322" t="s">
        <v>73</v>
      </c>
      <c r="K25" s="322"/>
      <c r="L25" s="322"/>
      <c r="M25" s="322"/>
      <c r="N25" s="323" t="s">
        <v>100</v>
      </c>
      <c r="O25" s="323"/>
      <c r="P25" s="323"/>
      <c r="Q25" s="320" t="s">
        <v>48</v>
      </c>
      <c r="R25" s="320"/>
      <c r="S25" s="320"/>
      <c r="T25" s="321" t="s">
        <v>3</v>
      </c>
      <c r="U25" s="321"/>
      <c r="V25" s="321"/>
      <c r="W25" s="321"/>
      <c r="X25" s="178"/>
      <c r="Y25" s="178"/>
      <c r="Z25" s="178"/>
      <c r="AA25" s="178"/>
      <c r="AB25" s="178"/>
    </row>
    <row r="26" spans="1:28">
      <c r="C26" s="179" t="s">
        <v>211</v>
      </c>
      <c r="D26" s="309" t="str">
        <f>Titul!F18</f>
        <v>Bláha Vladimír</v>
      </c>
      <c r="E26" s="309"/>
      <c r="F26" s="181" t="str">
        <f>Titul!H18</f>
        <v>42/NS/T</v>
      </c>
      <c r="G26" s="316"/>
      <c r="H26" s="316"/>
      <c r="I26" s="316"/>
      <c r="J26" s="311" t="s">
        <v>2</v>
      </c>
      <c r="K26" s="311"/>
      <c r="L26" s="311"/>
      <c r="M26" s="311"/>
      <c r="N26" s="319" t="str">
        <f>Titul!F14</f>
        <v>Bláha Vladimír</v>
      </c>
      <c r="O26" s="319"/>
      <c r="P26" s="319"/>
      <c r="Q26" s="319" t="str">
        <f>Titul!H14</f>
        <v>42/NS/T</v>
      </c>
      <c r="R26" s="319"/>
      <c r="S26" s="319"/>
      <c r="T26" s="315"/>
      <c r="U26" s="315"/>
      <c r="V26" s="315"/>
      <c r="W26" s="315"/>
      <c r="X26" s="182"/>
      <c r="Y26" s="182"/>
      <c r="Z26" s="182"/>
      <c r="AA26" s="182"/>
      <c r="AB26" s="182"/>
    </row>
    <row r="27" spans="1:28">
      <c r="C27" s="183">
        <v>2</v>
      </c>
      <c r="D27" s="309" t="str">
        <f>Titul!F19</f>
        <v>Douša Ladislav</v>
      </c>
      <c r="E27" s="309"/>
      <c r="F27" s="181" t="str">
        <f>Titul!H19</f>
        <v>02/NS</v>
      </c>
      <c r="G27" s="316"/>
      <c r="H27" s="316"/>
      <c r="I27" s="316"/>
      <c r="J27" s="311"/>
      <c r="K27" s="311"/>
      <c r="L27" s="311"/>
      <c r="M27" s="311"/>
      <c r="N27" s="319" t="str">
        <f>Titul!F15</f>
        <v>Jakeš Stanislav</v>
      </c>
      <c r="O27" s="319"/>
      <c r="P27" s="319"/>
      <c r="Q27" s="319" t="str">
        <f>Titul!H15</f>
        <v>46/NS</v>
      </c>
      <c r="R27" s="319"/>
      <c r="S27" s="319"/>
      <c r="T27" s="315"/>
      <c r="U27" s="315"/>
      <c r="V27" s="315"/>
      <c r="W27" s="315"/>
      <c r="X27" s="182"/>
      <c r="Y27" s="182"/>
      <c r="Z27" s="182"/>
      <c r="AA27" s="182"/>
      <c r="AB27" s="182"/>
    </row>
    <row r="28" spans="1:28">
      <c r="C28" s="183">
        <v>3</v>
      </c>
      <c r="D28" s="309" t="str">
        <f>Titul!F20</f>
        <v>Jakeš Stanislav</v>
      </c>
      <c r="E28" s="309"/>
      <c r="F28" s="181" t="str">
        <f>Titul!H20</f>
        <v>46/NS</v>
      </c>
      <c r="G28" s="316"/>
      <c r="H28" s="316"/>
      <c r="I28" s="316"/>
      <c r="J28" s="317"/>
      <c r="K28" s="317"/>
      <c r="L28" s="317"/>
      <c r="M28" s="317"/>
      <c r="N28" s="319" t="str">
        <f>Titul!F16</f>
        <v>Rosenbergová Irena</v>
      </c>
      <c r="O28" s="319"/>
      <c r="P28" s="319"/>
      <c r="Q28" s="319" t="str">
        <f>Titul!H16</f>
        <v>53/NS/T</v>
      </c>
      <c r="R28" s="319"/>
      <c r="S28" s="319"/>
      <c r="T28" s="315"/>
      <c r="U28" s="315"/>
      <c r="V28" s="315"/>
      <c r="W28" s="315"/>
      <c r="X28" s="182"/>
      <c r="Y28" s="182"/>
      <c r="Z28" s="182"/>
      <c r="AA28" s="182"/>
      <c r="AB28" s="182"/>
    </row>
    <row r="29" spans="1:28">
      <c r="C29" s="179"/>
      <c r="D29" s="309"/>
      <c r="E29" s="309"/>
      <c r="F29" s="180"/>
      <c r="G29" s="316"/>
      <c r="H29" s="316"/>
      <c r="I29" s="316"/>
      <c r="J29" s="317"/>
      <c r="K29" s="317"/>
      <c r="L29" s="317"/>
      <c r="M29" s="317"/>
      <c r="N29" s="318"/>
      <c r="O29" s="318"/>
      <c r="P29" s="318"/>
      <c r="Q29" s="309"/>
      <c r="R29" s="309"/>
      <c r="S29" s="309"/>
      <c r="T29" s="315"/>
      <c r="U29" s="315"/>
      <c r="V29" s="315"/>
      <c r="W29" s="315"/>
      <c r="X29" s="182"/>
      <c r="Y29" s="182"/>
      <c r="Z29" s="182"/>
      <c r="AA29" s="182"/>
      <c r="AB29" s="182"/>
    </row>
    <row r="30" spans="1:28">
      <c r="C30" s="179"/>
      <c r="D30" s="309"/>
      <c r="E30" s="309"/>
      <c r="F30" s="180"/>
      <c r="G30" s="316"/>
      <c r="H30" s="316"/>
      <c r="I30" s="316"/>
      <c r="J30" s="317"/>
      <c r="K30" s="317"/>
      <c r="L30" s="317"/>
      <c r="M30" s="317"/>
      <c r="N30" s="318"/>
      <c r="O30" s="318"/>
      <c r="P30" s="318"/>
      <c r="Q30" s="309"/>
      <c r="R30" s="309"/>
      <c r="S30" s="309"/>
      <c r="T30" s="315"/>
      <c r="U30" s="315"/>
      <c r="V30" s="315"/>
      <c r="W30" s="315"/>
      <c r="X30" s="182"/>
      <c r="Y30" s="182"/>
      <c r="Z30" s="182"/>
      <c r="AA30" s="182"/>
      <c r="AB30" s="182"/>
    </row>
    <row r="31" spans="1:28">
      <c r="C31" s="179"/>
      <c r="D31" s="309"/>
      <c r="E31" s="309"/>
      <c r="F31" s="180"/>
      <c r="G31" s="310"/>
      <c r="H31" s="310"/>
      <c r="I31" s="310"/>
      <c r="J31" s="311" t="s">
        <v>18</v>
      </c>
      <c r="K31" s="311"/>
      <c r="L31" s="311"/>
      <c r="M31" s="311"/>
      <c r="N31" s="312" t="str">
        <f>Titul!F13</f>
        <v>Douša Ladislav</v>
      </c>
      <c r="O31" s="313"/>
      <c r="P31" s="313"/>
      <c r="Q31" s="314" t="str">
        <f>Titul!H13</f>
        <v>02/NS</v>
      </c>
      <c r="R31" s="313"/>
      <c r="S31" s="313"/>
      <c r="T31" s="315"/>
      <c r="U31" s="315"/>
      <c r="V31" s="315"/>
      <c r="W31" s="315"/>
      <c r="X31" s="182"/>
      <c r="Y31" s="182"/>
      <c r="Z31" s="182"/>
      <c r="AA31" s="182"/>
      <c r="AB31" s="182"/>
    </row>
    <row r="32" spans="1:28" ht="13.5" thickBot="1">
      <c r="C32" s="184" t="s">
        <v>122</v>
      </c>
      <c r="D32" s="303" t="str">
        <f>Titul!F23</f>
        <v>Douša Ladislav</v>
      </c>
      <c r="E32" s="304"/>
      <c r="F32" s="185" t="str">
        <f>Titul!H23</f>
        <v>02/NS</v>
      </c>
      <c r="G32" s="305"/>
      <c r="H32" s="305"/>
      <c r="I32" s="305"/>
      <c r="J32" s="306" t="s">
        <v>122</v>
      </c>
      <c r="K32" s="306"/>
      <c r="L32" s="306"/>
      <c r="M32" s="306"/>
      <c r="N32" s="307" t="str">
        <f>D32</f>
        <v>Douša Ladislav</v>
      </c>
      <c r="O32" s="307"/>
      <c r="P32" s="307"/>
      <c r="Q32" s="304" t="str">
        <f>F32</f>
        <v>02/NS</v>
      </c>
      <c r="R32" s="304"/>
      <c r="S32" s="304"/>
      <c r="T32" s="308"/>
      <c r="U32" s="308"/>
      <c r="V32" s="308"/>
      <c r="W32" s="308"/>
      <c r="X32" s="182"/>
      <c r="Y32" s="182"/>
      <c r="Z32" s="182"/>
      <c r="AA32" s="182"/>
      <c r="AB32" s="182"/>
    </row>
    <row r="46" spans="12:12" ht="15">
      <c r="L46" s="186"/>
    </row>
  </sheetData>
  <mergeCells count="69">
    <mergeCell ref="A1:C1"/>
    <mergeCell ref="D1:Q1"/>
    <mergeCell ref="A3:C3"/>
    <mergeCell ref="D3:Q3"/>
    <mergeCell ref="A4:C5"/>
    <mergeCell ref="D4:D5"/>
    <mergeCell ref="A2:C2"/>
    <mergeCell ref="D2:Q2"/>
    <mergeCell ref="AB7:AB8"/>
    <mergeCell ref="A7:A8"/>
    <mergeCell ref="C7:C8"/>
    <mergeCell ref="D7:D8"/>
    <mergeCell ref="E7:E8"/>
    <mergeCell ref="F7:F8"/>
    <mergeCell ref="G7:G8"/>
    <mergeCell ref="B7:B8"/>
    <mergeCell ref="M7:P7"/>
    <mergeCell ref="Q7:S7"/>
    <mergeCell ref="T7:Y7"/>
    <mergeCell ref="Z7:Z8"/>
    <mergeCell ref="AA7:AA8"/>
    <mergeCell ref="T26:W26"/>
    <mergeCell ref="D25:E25"/>
    <mergeCell ref="G25:I25"/>
    <mergeCell ref="J25:M25"/>
    <mergeCell ref="N25:P25"/>
    <mergeCell ref="Q25:S25"/>
    <mergeCell ref="T25:W25"/>
    <mergeCell ref="D26:E26"/>
    <mergeCell ref="G26:I26"/>
    <mergeCell ref="J26:M26"/>
    <mergeCell ref="N26:P26"/>
    <mergeCell ref="Q26:S26"/>
    <mergeCell ref="T28:W28"/>
    <mergeCell ref="D27:E27"/>
    <mergeCell ref="G27:I27"/>
    <mergeCell ref="J27:M27"/>
    <mergeCell ref="N27:P27"/>
    <mergeCell ref="Q27:S27"/>
    <mergeCell ref="T27:W27"/>
    <mergeCell ref="D28:E28"/>
    <mergeCell ref="G28:I28"/>
    <mergeCell ref="J28:M28"/>
    <mergeCell ref="N28:P28"/>
    <mergeCell ref="Q28:S28"/>
    <mergeCell ref="T30:W30"/>
    <mergeCell ref="D29:E29"/>
    <mergeCell ref="G29:I29"/>
    <mergeCell ref="J29:M29"/>
    <mergeCell ref="N29:P29"/>
    <mergeCell ref="Q29:S29"/>
    <mergeCell ref="T29:W29"/>
    <mergeCell ref="D30:E30"/>
    <mergeCell ref="G30:I30"/>
    <mergeCell ref="J30:M30"/>
    <mergeCell ref="N30:P30"/>
    <mergeCell ref="Q30:S30"/>
    <mergeCell ref="T32:W32"/>
    <mergeCell ref="D31:E31"/>
    <mergeCell ref="G31:I31"/>
    <mergeCell ref="J31:M31"/>
    <mergeCell ref="N31:P31"/>
    <mergeCell ref="Q31:S31"/>
    <mergeCell ref="T31:W31"/>
    <mergeCell ref="D32:E32"/>
    <mergeCell ref="G32:I32"/>
    <mergeCell ref="J32:M32"/>
    <mergeCell ref="N32:P32"/>
    <mergeCell ref="Q32:S32"/>
  </mergeCells>
  <conditionalFormatting sqref="W9:W23">
    <cfRule type="cellIs" priority="4" operator="equal">
      <formula>U9</formula>
    </cfRule>
    <cfRule type="cellIs" priority="5" operator="equal">
      <formula>Y9</formula>
    </cfRule>
    <cfRule type="cellIs" dxfId="5" priority="6" operator="equal">
      <formula>MIN(U9:Y9)</formula>
    </cfRule>
  </conditionalFormatting>
  <conditionalFormatting sqref="Y9:Y23">
    <cfRule type="cellIs" priority="1" operator="equal">
      <formula>U9</formula>
    </cfRule>
    <cfRule type="cellIs" priority="2" operator="equal">
      <formula>W9</formula>
    </cfRule>
    <cfRule type="cellIs" dxfId="4" priority="3" operator="equal">
      <formula>MIN(U9:Y9)</formula>
    </cfRule>
  </conditionalFormatting>
  <conditionalFormatting sqref="U9:U23">
    <cfRule type="cellIs" priority="7" operator="equal">
      <formula>W9</formula>
    </cfRule>
    <cfRule type="cellIs" priority="8" operator="equal">
      <formula>Y9</formula>
    </cfRule>
    <cfRule type="cellIs" dxfId="3" priority="11" operator="equal">
      <formula>MIN(U9:Y9)</formula>
    </cfRule>
  </conditionalFormatting>
  <pageMargins left="0.19685039370078741" right="0.19685039370078741" top="0.59055118110236227" bottom="0.59055118110236227" header="0.31496062992125984" footer="0.31496062992125984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topLeftCell="F1" zoomScale="90" zoomScaleNormal="90" workbookViewId="0">
      <selection activeCell="P19" sqref="P19:AB19"/>
    </sheetView>
  </sheetViews>
  <sheetFormatPr defaultRowHeight="12.75"/>
  <cols>
    <col min="1" max="1" width="4.7109375" style="153" customWidth="1"/>
    <col min="2" max="2" width="10.140625" style="153" customWidth="1"/>
    <col min="3" max="3" width="16.28515625" style="153" customWidth="1"/>
    <col min="4" max="4" width="12.140625" style="153" customWidth="1"/>
    <col min="5" max="5" width="25.7109375" style="153" customWidth="1"/>
    <col min="6" max="6" width="19.140625" style="153" customWidth="1"/>
    <col min="7" max="7" width="7.5703125" style="153" customWidth="1"/>
    <col min="8" max="9" width="6.42578125" style="153" customWidth="1"/>
    <col min="10" max="10" width="7.7109375" style="153" customWidth="1"/>
    <col min="11" max="11" width="6.5703125" style="153" customWidth="1"/>
    <col min="12" max="12" width="8.140625" style="153" customWidth="1"/>
    <col min="13" max="15" width="5.5703125" style="153" customWidth="1"/>
    <col min="16" max="16" width="7.85546875" style="153" bestFit="1" customWidth="1"/>
    <col min="17" max="17" width="7.28515625" style="153" customWidth="1"/>
    <col min="18" max="20" width="6.7109375" style="153" customWidth="1"/>
    <col min="21" max="26" width="7.28515625" style="153" customWidth="1"/>
    <col min="27" max="27" width="8.5703125" style="153" customWidth="1"/>
    <col min="28" max="28" width="6.28515625" style="153" customWidth="1"/>
    <col min="29" max="16384" width="9.140625" style="153"/>
  </cols>
  <sheetData>
    <row r="1" spans="1:28" ht="15">
      <c r="A1" s="341" t="s">
        <v>97</v>
      </c>
      <c r="B1" s="341"/>
      <c r="C1" s="341"/>
      <c r="D1" s="342" t="str">
        <f>Titul!B3</f>
        <v>1.  soutěž seriálu Mistrovství ČR s mezinárodní účastí sekce NS 2015</v>
      </c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152"/>
      <c r="S1" s="152"/>
      <c r="T1" s="152"/>
      <c r="U1" s="152"/>
      <c r="V1" s="152"/>
      <c r="W1" s="152"/>
      <c r="X1" s="152"/>
    </row>
    <row r="2" spans="1:28" ht="15">
      <c r="A2" s="341" t="s">
        <v>223</v>
      </c>
      <c r="B2" s="341"/>
      <c r="C2" s="341"/>
      <c r="D2" s="343" t="str">
        <f>Titul!F6</f>
        <v>Yacht club Třeboň, rybník Svět</v>
      </c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152"/>
      <c r="S2" s="152"/>
      <c r="T2" s="152"/>
      <c r="U2" s="152"/>
      <c r="V2" s="152"/>
      <c r="W2" s="152"/>
      <c r="X2" s="152"/>
    </row>
    <row r="3" spans="1:28" ht="15">
      <c r="A3" s="341" t="s">
        <v>98</v>
      </c>
      <c r="B3" s="341"/>
      <c r="C3" s="341"/>
      <c r="D3" s="343" t="str">
        <f>Titul!F5</f>
        <v>20. - 21.6.2015</v>
      </c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152"/>
      <c r="S3" s="152"/>
      <c r="T3" s="152"/>
      <c r="U3" s="152"/>
      <c r="V3" s="152"/>
      <c r="W3" s="152"/>
      <c r="X3" s="152"/>
    </row>
    <row r="4" spans="1:28" ht="20.25" customHeight="1">
      <c r="A4" s="344" t="str">
        <f>'SW NSS-B+C'!K2</f>
        <v>NSS-B+C</v>
      </c>
      <c r="B4" s="344"/>
      <c r="C4" s="345"/>
      <c r="D4" s="346"/>
      <c r="E4" s="154"/>
      <c r="F4" s="155"/>
      <c r="G4" s="155"/>
      <c r="H4" s="155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</row>
    <row r="5" spans="1:28" ht="20.25">
      <c r="A5" s="345"/>
      <c r="B5" s="345"/>
      <c r="C5" s="345"/>
      <c r="D5" s="346"/>
      <c r="E5" s="154"/>
      <c r="F5" s="155"/>
      <c r="G5" s="155"/>
      <c r="H5" s="155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</row>
    <row r="6" spans="1:28" ht="13.5" thickBot="1"/>
    <row r="7" spans="1:28" ht="13.5" customHeight="1" thickBot="1">
      <c r="A7" s="337" t="s">
        <v>99</v>
      </c>
      <c r="B7" s="339" t="s">
        <v>45</v>
      </c>
      <c r="C7" s="339" t="s">
        <v>46</v>
      </c>
      <c r="D7" s="339" t="s">
        <v>48</v>
      </c>
      <c r="E7" s="339" t="s">
        <v>101</v>
      </c>
      <c r="F7" s="339" t="s">
        <v>102</v>
      </c>
      <c r="G7" s="339" t="s">
        <v>8</v>
      </c>
      <c r="H7" s="157" t="s">
        <v>218</v>
      </c>
      <c r="I7" s="157" t="s">
        <v>9</v>
      </c>
      <c r="J7" s="158" t="s">
        <v>103</v>
      </c>
      <c r="K7" s="159" t="s">
        <v>0</v>
      </c>
      <c r="L7" s="159" t="s">
        <v>104</v>
      </c>
      <c r="M7" s="324" t="s">
        <v>105</v>
      </c>
      <c r="N7" s="325"/>
      <c r="O7" s="325"/>
      <c r="P7" s="326"/>
      <c r="Q7" s="327" t="s">
        <v>106</v>
      </c>
      <c r="R7" s="327"/>
      <c r="S7" s="328"/>
      <c r="T7" s="329" t="s">
        <v>222</v>
      </c>
      <c r="U7" s="330"/>
      <c r="V7" s="330"/>
      <c r="W7" s="330"/>
      <c r="X7" s="330"/>
      <c r="Y7" s="330"/>
      <c r="Z7" s="331" t="s">
        <v>107</v>
      </c>
      <c r="AA7" s="333" t="s">
        <v>108</v>
      </c>
      <c r="AB7" s="335" t="s">
        <v>109</v>
      </c>
    </row>
    <row r="8" spans="1:28" ht="15" thickBot="1">
      <c r="A8" s="338"/>
      <c r="B8" s="340"/>
      <c r="C8" s="340"/>
      <c r="D8" s="340"/>
      <c r="E8" s="340"/>
      <c r="F8" s="340"/>
      <c r="G8" s="340"/>
      <c r="H8" s="160" t="s">
        <v>5</v>
      </c>
      <c r="I8" s="160" t="s">
        <v>110</v>
      </c>
      <c r="J8" s="160" t="s">
        <v>6</v>
      </c>
      <c r="K8" s="161" t="s">
        <v>4</v>
      </c>
      <c r="L8" s="162">
        <v>456</v>
      </c>
      <c r="M8" s="163" t="s">
        <v>111</v>
      </c>
      <c r="N8" s="163" t="s">
        <v>112</v>
      </c>
      <c r="O8" s="163" t="s">
        <v>113</v>
      </c>
      <c r="P8" s="164" t="s">
        <v>56</v>
      </c>
      <c r="Q8" s="198" t="s">
        <v>219</v>
      </c>
      <c r="R8" s="198" t="s">
        <v>220</v>
      </c>
      <c r="S8" s="198" t="s">
        <v>221</v>
      </c>
      <c r="T8" s="197" t="s">
        <v>212</v>
      </c>
      <c r="U8" s="198" t="s">
        <v>215</v>
      </c>
      <c r="V8" s="197" t="s">
        <v>213</v>
      </c>
      <c r="W8" s="198" t="s">
        <v>216</v>
      </c>
      <c r="X8" s="197" t="s">
        <v>214</v>
      </c>
      <c r="Y8" s="209" t="s">
        <v>217</v>
      </c>
      <c r="Z8" s="332"/>
      <c r="AA8" s="334"/>
      <c r="AB8" s="336"/>
    </row>
    <row r="9" spans="1:28">
      <c r="A9" s="235" t="e">
        <f>'SW NSS-B+C'!AQ7</f>
        <v>#DIV/0!</v>
      </c>
      <c r="B9" s="250" t="str">
        <f>'SW NSS-B+C'!D7</f>
        <v>Bláha</v>
      </c>
      <c r="C9" s="236" t="str">
        <f>'SW NSS-B+C'!E7</f>
        <v>Vladimír</v>
      </c>
      <c r="D9" s="210" t="str">
        <f>'SW NSS-B+C'!G7</f>
        <v>CZE 131-047</v>
      </c>
      <c r="E9" s="211" t="str">
        <f>'SW NSS-B+C'!H7</f>
        <v>Admiral Jablonec nad Nisou</v>
      </c>
      <c r="F9" s="212" t="str">
        <f>'SW NSS-B+C'!K7</f>
        <v>Critter</v>
      </c>
      <c r="G9" s="208" t="str">
        <f>'SW NSS-B+C'!L7</f>
        <v>1:10</v>
      </c>
      <c r="H9" s="165">
        <f>'SW NSS-B+C'!M7</f>
        <v>1120</v>
      </c>
      <c r="I9" s="166">
        <f>'SW NSS-B+C'!N7</f>
        <v>0.51500000000000001</v>
      </c>
      <c r="J9" s="166">
        <f>'SW NSS-B+C'!O7</f>
        <v>8.8000000000000007</v>
      </c>
      <c r="K9" s="167">
        <f>'SW NSS-B+C'!P7</f>
        <v>0.85374709146479688</v>
      </c>
      <c r="L9" s="168">
        <f>'SW NSS-B+C'!Q7</f>
        <v>0.87</v>
      </c>
      <c r="M9" s="237">
        <f>'SW NSS-B+C'!T7</f>
        <v>0</v>
      </c>
      <c r="N9" s="237">
        <f>'SW NSS-B+C'!U7</f>
        <v>0</v>
      </c>
      <c r="O9" s="237">
        <f>'SW NSS-B+C'!V7</f>
        <v>0</v>
      </c>
      <c r="P9" s="238">
        <f>'SW NSS-B+C'!R7</f>
        <v>0</v>
      </c>
      <c r="Q9" s="173">
        <f>'SW NSS-B+C'!AB7</f>
        <v>0</v>
      </c>
      <c r="R9" s="173">
        <f>'SW NSS-B+C'!AG7</f>
        <v>0</v>
      </c>
      <c r="S9" s="173">
        <f>'SW NSS-B+C'!AL7</f>
        <v>0</v>
      </c>
      <c r="T9" s="174">
        <f>'SW NSS-B+C'!AC7</f>
        <v>0</v>
      </c>
      <c r="U9" s="199" t="e">
        <f>'SW NSS-B+C'!AD7</f>
        <v>#DIV/0!</v>
      </c>
      <c r="V9" s="175">
        <f>'SW NSS-B+C'!AH7</f>
        <v>0</v>
      </c>
      <c r="W9" s="199" t="e">
        <f>'SW NSS-B+C'!AI7</f>
        <v>#DIV/0!</v>
      </c>
      <c r="X9" s="175">
        <f>'SW NSS-B+C'!AM7</f>
        <v>0</v>
      </c>
      <c r="Y9" s="199" t="e">
        <f>'SW NSS-B+C'!AN7</f>
        <v>#DIV/0!</v>
      </c>
      <c r="Z9" s="199" t="e">
        <f>'SW NSS-B+C'!AO7</f>
        <v>#DIV/0!</v>
      </c>
      <c r="AA9" s="200" t="e">
        <f>'SW NSS-B+C'!AP7</f>
        <v>#DIV/0!</v>
      </c>
      <c r="AB9" s="213">
        <v>50</v>
      </c>
    </row>
    <row r="10" spans="1:28">
      <c r="A10" s="224" t="e">
        <f>'SW NSS-B+C'!AQ8</f>
        <v>#DIV/0!</v>
      </c>
      <c r="B10" s="225" t="str">
        <f>'SW NSS-B+C'!D8</f>
        <v>Emler</v>
      </c>
      <c r="C10" s="225" t="str">
        <f>'SW NSS-B+C'!E8</f>
        <v>Vratislav</v>
      </c>
      <c r="D10" s="226" t="str">
        <f>'SW NSS-B+C'!G8</f>
        <v>CZE 131-026</v>
      </c>
      <c r="E10" s="227" t="str">
        <f>'SW NSS-B+C'!H8</f>
        <v>Admiral Jablonec nad Nisou</v>
      </c>
      <c r="F10" s="228" t="str">
        <f>'SW NSS-B+C'!K8</f>
        <v>Vamarie</v>
      </c>
      <c r="G10" s="229" t="str">
        <f>'SW NSS-B+C'!L8</f>
        <v>1:16,5</v>
      </c>
      <c r="H10" s="230">
        <f>'SW NSS-B+C'!M8</f>
        <v>1000</v>
      </c>
      <c r="I10" s="231">
        <f>'SW NSS-B+C'!N8</f>
        <v>0.66800000000000004</v>
      </c>
      <c r="J10" s="231">
        <f>'SW NSS-B+C'!O8</f>
        <v>14.7</v>
      </c>
      <c r="K10" s="232">
        <f>'SW NSS-B+C'!P8</f>
        <v>0.73167397919285115</v>
      </c>
      <c r="L10" s="172">
        <f>'SW NSS-B+C'!Q8</f>
        <v>0.8</v>
      </c>
      <c r="M10" s="233">
        <f>'SW NSS-B+C'!T8</f>
        <v>0</v>
      </c>
      <c r="N10" s="233">
        <f>'SW NSS-B+C'!U8</f>
        <v>0</v>
      </c>
      <c r="O10" s="233">
        <f>'SW NSS-B+C'!V8</f>
        <v>0</v>
      </c>
      <c r="P10" s="234">
        <f>'SW NSS-B+C'!R8</f>
        <v>0</v>
      </c>
      <c r="Q10" s="173">
        <f>'SW NSS-B+C'!AB8</f>
        <v>0</v>
      </c>
      <c r="R10" s="173">
        <f>'SW NSS-B+C'!AG8</f>
        <v>0</v>
      </c>
      <c r="S10" s="173">
        <f>'SW NSS-B+C'!AL8</f>
        <v>0</v>
      </c>
      <c r="T10" s="174">
        <f>'SW NSS-B+C'!AC8</f>
        <v>0</v>
      </c>
      <c r="U10" s="199" t="e">
        <f>'SW NSS-B+C'!AD8</f>
        <v>#DIV/0!</v>
      </c>
      <c r="V10" s="174">
        <f>'SW NSS-B+C'!AH8</f>
        <v>0</v>
      </c>
      <c r="W10" s="199" t="e">
        <f>'SW NSS-B+C'!AI8</f>
        <v>#DIV/0!</v>
      </c>
      <c r="X10" s="174">
        <f>'SW NSS-B+C'!AM8</f>
        <v>0</v>
      </c>
      <c r="Y10" s="199" t="e">
        <f>'SW NSS-B+C'!AN8</f>
        <v>#DIV/0!</v>
      </c>
      <c r="Z10" s="199" t="e">
        <f>'SW NSS-B+C'!AO8</f>
        <v>#DIV/0!</v>
      </c>
      <c r="AA10" s="200" t="e">
        <f>'SW NSS-B+C'!AP8</f>
        <v>#DIV/0!</v>
      </c>
      <c r="AB10" s="214">
        <v>45</v>
      </c>
    </row>
    <row r="11" spans="1:28">
      <c r="A11" s="215" t="e">
        <f>'SW NSS-B+C'!AQ9</f>
        <v>#DIV/0!</v>
      </c>
      <c r="B11" s="216" t="str">
        <f>'SW NSS-B+C'!D9</f>
        <v>Jakeš</v>
      </c>
      <c r="C11" s="216" t="str">
        <f>'SW NSS-B+C'!E9</f>
        <v>Tomáš</v>
      </c>
      <c r="D11" s="217" t="str">
        <f>'SW NSS-B+C'!G9</f>
        <v>CZE 316-017</v>
      </c>
      <c r="E11" s="218" t="str">
        <f>'SW NSS-B+C'!H9</f>
        <v>Fregata Bakov nad Jizerou</v>
      </c>
      <c r="F11" s="219" t="str">
        <f>'SW NSS-B+C'!K9</f>
        <v>Amati</v>
      </c>
      <c r="G11" s="220" t="str">
        <f>'SW NSS-B+C'!L9</f>
        <v xml:space="preserve"> 1:9,5</v>
      </c>
      <c r="H11" s="169">
        <f>'SW NSS-B+C'!M9</f>
        <v>1035</v>
      </c>
      <c r="I11" s="170">
        <f>'SW NSS-B+C'!N9</f>
        <v>0.59860000000000002</v>
      </c>
      <c r="J11" s="170">
        <f>'SW NSS-B+C'!O9</f>
        <v>8.34</v>
      </c>
      <c r="K11" s="171">
        <f>'SW NSS-B+C'!P9</f>
        <v>0.86594141941916736</v>
      </c>
      <c r="L11" s="221">
        <f>'SW NSS-B+C'!Q9</f>
        <v>0.88</v>
      </c>
      <c r="M11" s="222">
        <f>'SW NSS-B+C'!T9</f>
        <v>0</v>
      </c>
      <c r="N11" s="222">
        <f>'SW NSS-B+C'!U9</f>
        <v>0</v>
      </c>
      <c r="O11" s="222">
        <f>'SW NSS-B+C'!V9</f>
        <v>0</v>
      </c>
      <c r="P11" s="223">
        <f>'SW NSS-B+C'!R9</f>
        <v>0</v>
      </c>
      <c r="Q11" s="173">
        <f>'SW NSS-B+C'!AB9</f>
        <v>0</v>
      </c>
      <c r="R11" s="173">
        <f>'SW NSS-B+C'!AG9</f>
        <v>0</v>
      </c>
      <c r="S11" s="173">
        <f>'SW NSS-B+C'!AL9</f>
        <v>0</v>
      </c>
      <c r="T11" s="174">
        <f>'SW NSS-B+C'!AC9</f>
        <v>0</v>
      </c>
      <c r="U11" s="199" t="e">
        <f>'SW NSS-B+C'!AD9</f>
        <v>#DIV/0!</v>
      </c>
      <c r="V11" s="174">
        <f>'SW NSS-B+C'!AH9</f>
        <v>0</v>
      </c>
      <c r="W11" s="199" t="e">
        <f>'SW NSS-B+C'!AI9</f>
        <v>#DIV/0!</v>
      </c>
      <c r="X11" s="174">
        <f>'SW NSS-B+C'!AM9</f>
        <v>0</v>
      </c>
      <c r="Y11" s="199" t="e">
        <f>'SW NSS-B+C'!AN9</f>
        <v>#DIV/0!</v>
      </c>
      <c r="Z11" s="199" t="e">
        <f>'SW NSS-B+C'!AO9</f>
        <v>#DIV/0!</v>
      </c>
      <c r="AA11" s="200" t="e">
        <f>'SW NSS-B+C'!AP9</f>
        <v>#DIV/0!</v>
      </c>
      <c r="AB11" s="214">
        <v>40</v>
      </c>
    </row>
    <row r="12" spans="1:28">
      <c r="A12" s="215" t="e">
        <f>'SW NSS-B+C'!AQ10</f>
        <v>#DIV/0!</v>
      </c>
      <c r="B12" s="216" t="str">
        <f>'SW NSS-B+C'!D10</f>
        <v>Janoš</v>
      </c>
      <c r="C12" s="216" t="str">
        <f>'SW NSS-B+C'!E10</f>
        <v>Milan</v>
      </c>
      <c r="D12" s="217" t="str">
        <f>'SW NSS-B+C'!G10</f>
        <v>CZE 079-057</v>
      </c>
      <c r="E12" s="218" t="str">
        <f>'SW NSS-B+C'!H10</f>
        <v>Brandýs nad Labem</v>
      </c>
      <c r="F12" s="219" t="str">
        <f>'SW NSS-B+C'!K10</f>
        <v>Gata</v>
      </c>
      <c r="G12" s="220" t="str">
        <f>'SW NSS-B+C'!L10</f>
        <v>1:11</v>
      </c>
      <c r="H12" s="169">
        <f>'SW NSS-B+C'!M10</f>
        <v>895</v>
      </c>
      <c r="I12" s="170">
        <f>'SW NSS-B+C'!N10</f>
        <v>0.46200000000000002</v>
      </c>
      <c r="J12" s="170">
        <f>'SW NSS-B+C'!O10</f>
        <v>10.4</v>
      </c>
      <c r="K12" s="171">
        <f>'SW NSS-B+C'!P10</f>
        <v>0.61117849870304219</v>
      </c>
      <c r="L12" s="221">
        <f>'SW NSS-B+C'!Q10</f>
        <v>0.75</v>
      </c>
      <c r="M12" s="222">
        <f>'SW NSS-B+C'!T10</f>
        <v>0</v>
      </c>
      <c r="N12" s="222">
        <f>'SW NSS-B+C'!U10</f>
        <v>0</v>
      </c>
      <c r="O12" s="222">
        <f>'SW NSS-B+C'!V10</f>
        <v>0</v>
      </c>
      <c r="P12" s="223">
        <f>'SW NSS-B+C'!R10</f>
        <v>0</v>
      </c>
      <c r="Q12" s="173">
        <f>'SW NSS-B+C'!AB10</f>
        <v>0</v>
      </c>
      <c r="R12" s="173">
        <f>'SW NSS-B+C'!AG10</f>
        <v>0</v>
      </c>
      <c r="S12" s="173">
        <f>'SW NSS-B+C'!AL10</f>
        <v>0</v>
      </c>
      <c r="T12" s="174">
        <f>'SW NSS-B+C'!AC10</f>
        <v>0</v>
      </c>
      <c r="U12" s="199" t="e">
        <f>'SW NSS-B+C'!AD10</f>
        <v>#DIV/0!</v>
      </c>
      <c r="V12" s="174">
        <f>'SW NSS-B+C'!AH10</f>
        <v>0</v>
      </c>
      <c r="W12" s="199" t="e">
        <f>'SW NSS-B+C'!AI10</f>
        <v>#DIV/0!</v>
      </c>
      <c r="X12" s="174">
        <f>'SW NSS-B+C'!AM10</f>
        <v>0</v>
      </c>
      <c r="Y12" s="199" t="e">
        <f>'SW NSS-B+C'!AN10</f>
        <v>#DIV/0!</v>
      </c>
      <c r="Z12" s="199" t="e">
        <f>'SW NSS-B+C'!AO10</f>
        <v>#DIV/0!</v>
      </c>
      <c r="AA12" s="200" t="e">
        <f>'SW NSS-B+C'!AP10</f>
        <v>#DIV/0!</v>
      </c>
      <c r="AB12" s="214">
        <v>36</v>
      </c>
    </row>
    <row r="13" spans="1:28">
      <c r="A13" s="215" t="e">
        <f>'SW NSS-B+C'!AQ11</f>
        <v>#DIV/0!</v>
      </c>
      <c r="B13" s="216" t="str">
        <f>'SW NSS-B+C'!D11</f>
        <v>Mikulka</v>
      </c>
      <c r="C13" s="216" t="str">
        <f>'SW NSS-B+C'!E11</f>
        <v>Peter</v>
      </c>
      <c r="D13" s="217" t="str">
        <f>'SW NSS-B+C'!G11</f>
        <v>CZE 517-16</v>
      </c>
      <c r="E13" s="218" t="str">
        <f>'SW NSS-B+C'!H11</f>
        <v>Vltava České Budějovice</v>
      </c>
      <c r="F13" s="219" t="str">
        <f>'SW NSS-B+C'!K11</f>
        <v>Shamrock 5</v>
      </c>
      <c r="G13" s="220" t="str">
        <f>'SW NSS-B+C'!L11</f>
        <v>1:29</v>
      </c>
      <c r="H13" s="169">
        <f>'SW NSS-B+C'!M11</f>
        <v>950</v>
      </c>
      <c r="I13" s="170">
        <f>'SW NSS-B+C'!N11</f>
        <v>0.72399999999999998</v>
      </c>
      <c r="J13" s="170">
        <f>'SW NSS-B+C'!O11</f>
        <v>7</v>
      </c>
      <c r="K13" s="171">
        <f>'SW NSS-B+C'!P11</f>
        <v>0.92667767219211172</v>
      </c>
      <c r="L13" s="221">
        <f>'SW NSS-B+C'!Q11</f>
        <v>0.93</v>
      </c>
      <c r="M13" s="222">
        <f>'SW NSS-B+C'!T11</f>
        <v>0</v>
      </c>
      <c r="N13" s="222">
        <f>'SW NSS-B+C'!U11</f>
        <v>0</v>
      </c>
      <c r="O13" s="222">
        <f>'SW NSS-B+C'!V11</f>
        <v>0</v>
      </c>
      <c r="P13" s="223">
        <f>'SW NSS-B+C'!R11</f>
        <v>0</v>
      </c>
      <c r="Q13" s="173">
        <f>'SW NSS-B+C'!AB11</f>
        <v>0</v>
      </c>
      <c r="R13" s="173">
        <f>'SW NSS-B+C'!AG11</f>
        <v>0</v>
      </c>
      <c r="S13" s="173">
        <f>'SW NSS-B+C'!AL11</f>
        <v>0</v>
      </c>
      <c r="T13" s="174">
        <f>'SW NSS-B+C'!AC11</f>
        <v>0</v>
      </c>
      <c r="U13" s="199" t="e">
        <f>'SW NSS-B+C'!AD11</f>
        <v>#DIV/0!</v>
      </c>
      <c r="V13" s="174">
        <f>'SW NSS-B+C'!AH11</f>
        <v>0</v>
      </c>
      <c r="W13" s="199" t="e">
        <f>'SW NSS-B+C'!AI11</f>
        <v>#DIV/0!</v>
      </c>
      <c r="X13" s="174">
        <f>'SW NSS-B+C'!AM11</f>
        <v>0</v>
      </c>
      <c r="Y13" s="199" t="e">
        <f>'SW NSS-B+C'!AN11</f>
        <v>#DIV/0!</v>
      </c>
      <c r="Z13" s="199" t="e">
        <f>'SW NSS-B+C'!AO11</f>
        <v>#DIV/0!</v>
      </c>
      <c r="AA13" s="200" t="e">
        <f>'SW NSS-B+C'!AP11</f>
        <v>#DIV/0!</v>
      </c>
      <c r="AB13" s="214">
        <v>32</v>
      </c>
    </row>
    <row r="14" spans="1:28">
      <c r="A14" s="215" t="e">
        <f>'SW NSS-B+C'!AQ12</f>
        <v>#DIV/0!</v>
      </c>
      <c r="B14" s="216" t="str">
        <f>'SW NSS-B+C'!D12</f>
        <v>Slížek</v>
      </c>
      <c r="C14" s="216" t="str">
        <f>'SW NSS-B+C'!E12</f>
        <v>Josef</v>
      </c>
      <c r="D14" s="217" t="str">
        <f>'SW NSS-B+C'!G12</f>
        <v>CZE 28-8</v>
      </c>
      <c r="E14" s="218" t="str">
        <f>'SW NSS-B+C'!H12</f>
        <v>Nautilus Proboštov</v>
      </c>
      <c r="F14" s="219" t="str">
        <f>'SW NSS-B+C'!K12</f>
        <v>Solway Maid</v>
      </c>
      <c r="G14" s="220" t="str">
        <f>'SW NSS-B+C'!L12</f>
        <v>1:13</v>
      </c>
      <c r="H14" s="169">
        <f>'SW NSS-B+C'!M12</f>
        <v>932</v>
      </c>
      <c r="I14" s="170">
        <f>'SW NSS-B+C'!N12</f>
        <v>0.68800000000000006</v>
      </c>
      <c r="J14" s="170">
        <f>'SW NSS-B+C'!O12</f>
        <v>9.17</v>
      </c>
      <c r="K14" s="171">
        <f>'SW NSS-B+C'!P12</f>
        <v>0.80994496550684403</v>
      </c>
      <c r="L14" s="221">
        <f>'SW NSS-B+C'!Q12</f>
        <v>0.84</v>
      </c>
      <c r="M14" s="222">
        <f>'SW NSS-B+C'!T12</f>
        <v>0</v>
      </c>
      <c r="N14" s="222">
        <f>'SW NSS-B+C'!U12</f>
        <v>0</v>
      </c>
      <c r="O14" s="222">
        <f>'SW NSS-B+C'!V12</f>
        <v>0</v>
      </c>
      <c r="P14" s="223">
        <f>'SW NSS-B+C'!R12</f>
        <v>0</v>
      </c>
      <c r="Q14" s="173">
        <f>'SW NSS-B+C'!AB12</f>
        <v>0</v>
      </c>
      <c r="R14" s="173">
        <f>'SW NSS-B+C'!AG12</f>
        <v>0</v>
      </c>
      <c r="S14" s="173">
        <f>'SW NSS-B+C'!AL12</f>
        <v>0</v>
      </c>
      <c r="T14" s="174">
        <f>'SW NSS-B+C'!AC12</f>
        <v>0</v>
      </c>
      <c r="U14" s="199" t="e">
        <f>'SW NSS-B+C'!AD12</f>
        <v>#DIV/0!</v>
      </c>
      <c r="V14" s="174">
        <f>'SW NSS-B+C'!AH12</f>
        <v>0</v>
      </c>
      <c r="W14" s="199" t="e">
        <f>'SW NSS-B+C'!AI12</f>
        <v>#DIV/0!</v>
      </c>
      <c r="X14" s="174">
        <f>'SW NSS-B+C'!AM12</f>
        <v>0</v>
      </c>
      <c r="Y14" s="199" t="e">
        <f>'SW NSS-B+C'!AN12</f>
        <v>#DIV/0!</v>
      </c>
      <c r="Z14" s="199" t="e">
        <f>'SW NSS-B+C'!AO12</f>
        <v>#DIV/0!</v>
      </c>
      <c r="AA14" s="200" t="e">
        <f>'SW NSS-B+C'!AP12</f>
        <v>#DIV/0!</v>
      </c>
      <c r="AB14" s="214">
        <v>29</v>
      </c>
    </row>
    <row r="15" spans="1:28">
      <c r="A15" s="215" t="e">
        <f>'SW NSS-B+C'!AQ13</f>
        <v>#DIV/0!</v>
      </c>
      <c r="B15" s="216" t="str">
        <f>'SW NSS-B+C'!D13</f>
        <v>Dvořák</v>
      </c>
      <c r="C15" s="216" t="str">
        <f>'SW NSS-B+C'!E13</f>
        <v>Milan</v>
      </c>
      <c r="D15" s="217" t="str">
        <f>'SW NSS-B+C'!G13</f>
        <v>CZE 535-11</v>
      </c>
      <c r="E15" s="218" t="str">
        <f>'SW NSS-B+C'!H13</f>
        <v>Písek</v>
      </c>
      <c r="F15" s="219" t="str">
        <f>'SW NSS-B+C'!K13</f>
        <v>Dorian Gray</v>
      </c>
      <c r="G15" s="220" t="str">
        <f>'SW NSS-B+C'!L13</f>
        <v>1:15</v>
      </c>
      <c r="H15" s="169">
        <f>'SW NSS-B+C'!M13</f>
        <v>910</v>
      </c>
      <c r="I15" s="170">
        <f>'SW NSS-B+C'!N13</f>
        <v>1.2050000000000001</v>
      </c>
      <c r="J15" s="170">
        <f>'SW NSS-B+C'!O13</f>
        <v>11.015000000000001</v>
      </c>
      <c r="K15" s="171">
        <f>'SW NSS-B+C'!P13</f>
        <v>0.98455936151413581</v>
      </c>
      <c r="L15" s="221">
        <f>'SW NSS-B+C'!Q13</f>
        <v>0.98</v>
      </c>
      <c r="M15" s="222">
        <f>'SW NSS-B+C'!T13</f>
        <v>0</v>
      </c>
      <c r="N15" s="222">
        <f>'SW NSS-B+C'!U13</f>
        <v>0</v>
      </c>
      <c r="O15" s="222">
        <f>'SW NSS-B+C'!V13</f>
        <v>0</v>
      </c>
      <c r="P15" s="223">
        <f>'SW NSS-B+C'!R13</f>
        <v>0</v>
      </c>
      <c r="Q15" s="173">
        <f>'SW NSS-B+C'!AB13</f>
        <v>0</v>
      </c>
      <c r="R15" s="173">
        <f>'SW NSS-B+C'!AG13</f>
        <v>0</v>
      </c>
      <c r="S15" s="173">
        <f>'SW NSS-B+C'!AL13</f>
        <v>0</v>
      </c>
      <c r="T15" s="174">
        <f>'SW NSS-B+C'!AC13</f>
        <v>0</v>
      </c>
      <c r="U15" s="199" t="e">
        <f>'SW NSS-B+C'!AD13</f>
        <v>#DIV/0!</v>
      </c>
      <c r="V15" s="174">
        <f>'SW NSS-B+C'!AH13</f>
        <v>0</v>
      </c>
      <c r="W15" s="199" t="e">
        <f>'SW NSS-B+C'!AI13</f>
        <v>#DIV/0!</v>
      </c>
      <c r="X15" s="174">
        <f>'SW NSS-B+C'!AM13</f>
        <v>0</v>
      </c>
      <c r="Y15" s="199" t="e">
        <f>'SW NSS-B+C'!AN13</f>
        <v>#DIV/0!</v>
      </c>
      <c r="Z15" s="199" t="e">
        <f>'SW NSS-B+C'!AO13</f>
        <v>#DIV/0!</v>
      </c>
      <c r="AA15" s="200" t="e">
        <f>'SW NSS-B+C'!AP13</f>
        <v>#DIV/0!</v>
      </c>
      <c r="AB15" s="214">
        <v>26</v>
      </c>
    </row>
    <row r="16" spans="1:28">
      <c r="A16" s="215" t="e">
        <f>'SW NSS-B+C'!AQ14</f>
        <v>#DIV/0!</v>
      </c>
      <c r="B16" s="216" t="str">
        <f>'SW NSS-B+C'!D14</f>
        <v>Houska</v>
      </c>
      <c r="C16" s="216" t="str">
        <f>'SW NSS-B+C'!E14</f>
        <v>Martin</v>
      </c>
      <c r="D16" s="217" t="str">
        <f>'SW NSS-B+C'!G14</f>
        <v>CZE 143-01</v>
      </c>
      <c r="E16" s="218" t="str">
        <f>'SW NSS-B+C'!H14</f>
        <v>NAVI STUDIO Plzeň</v>
      </c>
      <c r="F16" s="219" t="str">
        <f>'SW NSS-B+C'!K14</f>
        <v>Fröja</v>
      </c>
      <c r="G16" s="220" t="str">
        <f>'SW NSS-B+C'!L14</f>
        <v>1:16</v>
      </c>
      <c r="H16" s="169">
        <f>'SW NSS-B+C'!M14</f>
        <v>930</v>
      </c>
      <c r="I16" s="170">
        <f>'SW NSS-B+C'!N14</f>
        <v>0.54049999999999998</v>
      </c>
      <c r="J16" s="170">
        <f>'SW NSS-B+C'!O14</f>
        <v>9.4</v>
      </c>
      <c r="K16" s="171">
        <f>'SW NSS-B+C'!P14</f>
        <v>0.71046060910180475</v>
      </c>
      <c r="L16" s="221">
        <f>'SW NSS-B+C'!Q14</f>
        <v>0.79</v>
      </c>
      <c r="M16" s="222">
        <f>'SW NSS-B+C'!T14</f>
        <v>0</v>
      </c>
      <c r="N16" s="222">
        <f>'SW NSS-B+C'!U14</f>
        <v>0</v>
      </c>
      <c r="O16" s="222">
        <f>'SW NSS-B+C'!V14</f>
        <v>0</v>
      </c>
      <c r="P16" s="223">
        <f>'SW NSS-B+C'!R14</f>
        <v>0</v>
      </c>
      <c r="Q16" s="173">
        <f>'SW NSS-B+C'!AB14</f>
        <v>0</v>
      </c>
      <c r="R16" s="173">
        <f>'SW NSS-B+C'!AG14</f>
        <v>0</v>
      </c>
      <c r="S16" s="173">
        <f>'SW NSS-B+C'!AL14</f>
        <v>0</v>
      </c>
      <c r="T16" s="174">
        <f>'SW NSS-B+C'!AC14</f>
        <v>0</v>
      </c>
      <c r="U16" s="199" t="e">
        <f>'SW NSS-B+C'!AD14</f>
        <v>#DIV/0!</v>
      </c>
      <c r="V16" s="174">
        <f>'SW NSS-B+C'!AH14</f>
        <v>0</v>
      </c>
      <c r="W16" s="199" t="e">
        <f>'SW NSS-B+C'!AI14</f>
        <v>#DIV/0!</v>
      </c>
      <c r="X16" s="174">
        <f>'SW NSS-B+C'!AM14</f>
        <v>0</v>
      </c>
      <c r="Y16" s="199" t="e">
        <f>'SW NSS-B+C'!AN14</f>
        <v>#DIV/0!</v>
      </c>
      <c r="Z16" s="199" t="e">
        <f>'SW NSS-B+C'!AO14</f>
        <v>#DIV/0!</v>
      </c>
      <c r="AA16" s="200" t="e">
        <f>'SW NSS-B+C'!AP14</f>
        <v>#DIV/0!</v>
      </c>
      <c r="AB16" s="214">
        <v>24</v>
      </c>
    </row>
    <row r="17" spans="1:28">
      <c r="A17" s="215" t="e">
        <f>'SW NSS-B+C'!AQ15</f>
        <v>#DIV/0!</v>
      </c>
      <c r="B17" s="216" t="str">
        <f>'SW NSS-B+C'!D15</f>
        <v>Kopecký</v>
      </c>
      <c r="C17" s="216" t="str">
        <f>'SW NSS-B+C'!E15</f>
        <v>Zdeněk</v>
      </c>
      <c r="D17" s="217" t="str">
        <f>'SW NSS-B+C'!G15</f>
        <v>CZE 101-001</v>
      </c>
      <c r="E17" s="218" t="str">
        <f>'SW NSS-B+C'!H15</f>
        <v>Bílá Třemešná</v>
      </c>
      <c r="F17" s="219" t="str">
        <f>'SW NSS-B+C'!K15</f>
        <v>Dorian Gray</v>
      </c>
      <c r="G17" s="220" t="str">
        <f>'SW NSS-B+C'!L15</f>
        <v>1:15</v>
      </c>
      <c r="H17" s="169">
        <f>'SW NSS-B+C'!M15</f>
        <v>890</v>
      </c>
      <c r="I17" s="170">
        <f>'SW NSS-B+C'!N15</f>
        <v>0.98</v>
      </c>
      <c r="J17" s="170">
        <f>'SW NSS-B+C'!O15</f>
        <v>13.35</v>
      </c>
      <c r="K17" s="171">
        <f>'SW NSS-B+C'!P15</f>
        <v>0.81447504047328956</v>
      </c>
      <c r="L17" s="221">
        <f>'SW NSS-B+C'!Q15</f>
        <v>0.84</v>
      </c>
      <c r="M17" s="222">
        <f>'SW NSS-B+C'!T15</f>
        <v>0</v>
      </c>
      <c r="N17" s="222">
        <f>'SW NSS-B+C'!U15</f>
        <v>0</v>
      </c>
      <c r="O17" s="222">
        <f>'SW NSS-B+C'!V15</f>
        <v>0</v>
      </c>
      <c r="P17" s="223">
        <f>'SW NSS-B+C'!R15</f>
        <v>0</v>
      </c>
      <c r="Q17" s="173">
        <f>'SW NSS-B+C'!AB15</f>
        <v>0</v>
      </c>
      <c r="R17" s="173">
        <f>'SW NSS-B+C'!AG15</f>
        <v>0</v>
      </c>
      <c r="S17" s="173">
        <f>'SW NSS-B+C'!AL15</f>
        <v>0</v>
      </c>
      <c r="T17" s="174">
        <f>'SW NSS-B+C'!AC15</f>
        <v>0</v>
      </c>
      <c r="U17" s="199" t="e">
        <f>'SW NSS-B+C'!AD15</f>
        <v>#DIV/0!</v>
      </c>
      <c r="V17" s="174">
        <f>'SW NSS-B+C'!AH15</f>
        <v>0</v>
      </c>
      <c r="W17" s="199" t="e">
        <f>'SW NSS-B+C'!AI15</f>
        <v>#DIV/0!</v>
      </c>
      <c r="X17" s="174">
        <f>'SW NSS-B+C'!AM15</f>
        <v>0</v>
      </c>
      <c r="Y17" s="199" t="e">
        <f>'SW NSS-B+C'!AN15</f>
        <v>#DIV/0!</v>
      </c>
      <c r="Z17" s="199" t="e">
        <f>'SW NSS-B+C'!AO15</f>
        <v>#DIV/0!</v>
      </c>
      <c r="AA17" s="200" t="e">
        <f>'SW NSS-B+C'!AP15</f>
        <v>#DIV/0!</v>
      </c>
      <c r="AB17" s="214">
        <v>22</v>
      </c>
    </row>
    <row r="18" spans="1:28">
      <c r="A18" s="215" t="e">
        <f>'SW NSS-B+C'!AQ16</f>
        <v>#DIV/0!</v>
      </c>
      <c r="B18" s="216" t="str">
        <f>'SW NSS-B+C'!D16</f>
        <v>Kreisel</v>
      </c>
      <c r="C18" s="216" t="str">
        <f>'SW NSS-B+C'!E16</f>
        <v>Jiří</v>
      </c>
      <c r="D18" s="217" t="str">
        <f>'SW NSS-B+C'!G16</f>
        <v>CZE 131-041</v>
      </c>
      <c r="E18" s="218" t="str">
        <f>'SW NSS-B+C'!H16</f>
        <v>Admiral Jablonec nad Nisou</v>
      </c>
      <c r="F18" s="219" t="str">
        <f>'SW NSS-B+C'!K16</f>
        <v>Colin Archer</v>
      </c>
      <c r="G18" s="220" t="str">
        <f>'SW NSS-B+C'!L16</f>
        <v>1:15</v>
      </c>
      <c r="H18" s="169">
        <f>'SW NSS-B+C'!M16</f>
        <v>830</v>
      </c>
      <c r="I18" s="170">
        <f>'SW NSS-B+C'!N16</f>
        <v>0.54</v>
      </c>
      <c r="J18" s="170">
        <f>'SW NSS-B+C'!O16</f>
        <v>11.2</v>
      </c>
      <c r="K18" s="171">
        <f>'SW NSS-B+C'!P16</f>
        <v>0.59782047974112895</v>
      </c>
      <c r="L18" s="221">
        <f>'SW NSS-B+C'!Q16</f>
        <v>0.75</v>
      </c>
      <c r="M18" s="222">
        <f>'SW NSS-B+C'!T16</f>
        <v>0</v>
      </c>
      <c r="N18" s="222">
        <f>'SW NSS-B+C'!U16</f>
        <v>0</v>
      </c>
      <c r="O18" s="222">
        <f>'SW NSS-B+C'!V16</f>
        <v>0</v>
      </c>
      <c r="P18" s="223">
        <f>'SW NSS-B+C'!R16</f>
        <v>0</v>
      </c>
      <c r="Q18" s="173">
        <f>'SW NSS-B+C'!AB16</f>
        <v>0</v>
      </c>
      <c r="R18" s="173">
        <f>'SW NSS-B+C'!AG16</f>
        <v>0</v>
      </c>
      <c r="S18" s="173">
        <f>'SW NSS-B+C'!AL16</f>
        <v>0</v>
      </c>
      <c r="T18" s="174">
        <f>'SW NSS-B+C'!AC16</f>
        <v>0</v>
      </c>
      <c r="U18" s="199" t="e">
        <f>'SW NSS-B+C'!AD16</f>
        <v>#DIV/0!</v>
      </c>
      <c r="V18" s="174">
        <f>'SW NSS-B+C'!AH16</f>
        <v>0</v>
      </c>
      <c r="W18" s="199" t="e">
        <f>'SW NSS-B+C'!AI16</f>
        <v>#DIV/0!</v>
      </c>
      <c r="X18" s="174">
        <f>'SW NSS-B+C'!AM16</f>
        <v>0</v>
      </c>
      <c r="Y18" s="199" t="e">
        <f>'SW NSS-B+C'!AN16</f>
        <v>#DIV/0!</v>
      </c>
      <c r="Z18" s="199" t="e">
        <f>'SW NSS-B+C'!AO16</f>
        <v>#DIV/0!</v>
      </c>
      <c r="AA18" s="200" t="e">
        <f>'SW NSS-B+C'!AP16</f>
        <v>#DIV/0!</v>
      </c>
      <c r="AB18" s="214">
        <v>21</v>
      </c>
    </row>
    <row r="19" spans="1:28">
      <c r="A19" s="215" t="e">
        <f>'SW NSS-B+C'!AQ17</f>
        <v>#DIV/0!</v>
      </c>
      <c r="B19" s="216" t="str">
        <f>'SW NSS-B+C'!D17</f>
        <v>Malhaus</v>
      </c>
      <c r="C19" s="216" t="str">
        <f>'SW NSS-B+C'!E17</f>
        <v>Jiří</v>
      </c>
      <c r="D19" s="217" t="str">
        <f>'SW NSS-B+C'!G17</f>
        <v>CZE 145-060</v>
      </c>
      <c r="E19" s="218" t="str">
        <f>'SW NSS-B+C'!H17</f>
        <v>Ledenice</v>
      </c>
      <c r="F19" s="219" t="str">
        <f>'SW NSS-B+C'!K17</f>
        <v>Benjamin W. Latham</v>
      </c>
      <c r="G19" s="220" t="str">
        <f>'SW NSS-B+C'!L17</f>
        <v>1:20</v>
      </c>
      <c r="H19" s="169">
        <f>'SW NSS-B+C'!M17</f>
        <v>1220</v>
      </c>
      <c r="I19" s="170">
        <f>'SW NSS-B+C'!N17</f>
        <v>1.23</v>
      </c>
      <c r="J19" s="170">
        <f>'SW NSS-B+C'!O17</f>
        <v>18.3</v>
      </c>
      <c r="K19" s="171">
        <f>'SW NSS-B+C'!P17</f>
        <v>1.1259795781916939</v>
      </c>
      <c r="L19" s="221">
        <f>'SW NSS-B+C'!Q17</f>
        <v>1.1100000000000001</v>
      </c>
      <c r="M19" s="222">
        <f>'SW NSS-B+C'!T17</f>
        <v>0</v>
      </c>
      <c r="N19" s="222">
        <f>'SW NSS-B+C'!U17</f>
        <v>0</v>
      </c>
      <c r="O19" s="222">
        <f>'SW NSS-B+C'!V17</f>
        <v>0</v>
      </c>
      <c r="P19" s="223">
        <f>'SW NSS-B+C'!R17</f>
        <v>0</v>
      </c>
      <c r="Q19" s="173">
        <f>'SW NSS-B+C'!AB17</f>
        <v>0</v>
      </c>
      <c r="R19" s="173">
        <f>'SW NSS-B+C'!AG17</f>
        <v>0</v>
      </c>
      <c r="S19" s="173">
        <f>'SW NSS-B+C'!AL17</f>
        <v>0</v>
      </c>
      <c r="T19" s="174">
        <f>'SW NSS-B+C'!AC17</f>
        <v>0</v>
      </c>
      <c r="U19" s="199" t="e">
        <f>'SW NSS-B+C'!AD17</f>
        <v>#DIV/0!</v>
      </c>
      <c r="V19" s="174">
        <f>'SW NSS-B+C'!AH17</f>
        <v>0</v>
      </c>
      <c r="W19" s="199" t="e">
        <f>'SW NSS-B+C'!AI17</f>
        <v>#DIV/0!</v>
      </c>
      <c r="X19" s="174">
        <f>'SW NSS-B+C'!AM17</f>
        <v>0</v>
      </c>
      <c r="Y19" s="199" t="e">
        <f>'SW NSS-B+C'!AN17</f>
        <v>#DIV/0!</v>
      </c>
      <c r="Z19" s="199" t="e">
        <f>'SW NSS-B+C'!AO17</f>
        <v>#DIV/0!</v>
      </c>
      <c r="AA19" s="200" t="e">
        <f>'SW NSS-B+C'!AP17</f>
        <v>#DIV/0!</v>
      </c>
      <c r="AB19" s="214">
        <v>20</v>
      </c>
    </row>
    <row r="20" spans="1:28">
      <c r="A20" s="215" t="e">
        <f>'SW NSS-B+C'!AQ18</f>
        <v>#DIV/0!</v>
      </c>
      <c r="B20" s="216" t="str">
        <f>'SW NSS-B+C'!D18</f>
        <v>Medvěděv</v>
      </c>
      <c r="C20" s="216" t="str">
        <f>'SW NSS-B+C'!E18</f>
        <v>Michail</v>
      </c>
      <c r="D20" s="217" t="str">
        <f>'SW NSS-B+C'!G18</f>
        <v>CZE 131-022</v>
      </c>
      <c r="E20" s="218" t="str">
        <f>'SW NSS-B+C'!H18</f>
        <v>Admiral Jablonec nad Nisou</v>
      </c>
      <c r="F20" s="219" t="str">
        <f>'SW NSS-B+C'!K18</f>
        <v>Bluenose</v>
      </c>
      <c r="G20" s="220" t="str">
        <f>'SW NSS-B+C'!L18</f>
        <v>1:27</v>
      </c>
      <c r="H20" s="169">
        <f>'SW NSS-B+C'!M18</f>
        <v>1200</v>
      </c>
      <c r="I20" s="170">
        <f>'SW NSS-B+C'!N18</f>
        <v>1.08</v>
      </c>
      <c r="J20" s="170">
        <f>'SW NSS-B+C'!O18</f>
        <v>10</v>
      </c>
      <c r="K20" s="171">
        <f>'SW NSS-B+C'!P18</f>
        <v>1.2693896348939522</v>
      </c>
      <c r="L20" s="221">
        <f>'SW NSS-B+C'!Q18</f>
        <v>1.21</v>
      </c>
      <c r="M20" s="222">
        <f>'SW NSS-B+C'!T18</f>
        <v>0</v>
      </c>
      <c r="N20" s="222">
        <f>'SW NSS-B+C'!U18</f>
        <v>0</v>
      </c>
      <c r="O20" s="222">
        <f>'SW NSS-B+C'!V18</f>
        <v>0</v>
      </c>
      <c r="P20" s="223">
        <f>'SW NSS-B+C'!R18</f>
        <v>0</v>
      </c>
      <c r="Q20" s="173">
        <f>'SW NSS-B+C'!AB18</f>
        <v>0</v>
      </c>
      <c r="R20" s="173">
        <f>'SW NSS-B+C'!AG18</f>
        <v>0</v>
      </c>
      <c r="S20" s="173">
        <f>'SW NSS-B+C'!AL18</f>
        <v>0</v>
      </c>
      <c r="T20" s="174">
        <f>'SW NSS-B+C'!AC18</f>
        <v>0</v>
      </c>
      <c r="U20" s="199" t="e">
        <f>'SW NSS-B+C'!AD18</f>
        <v>#DIV/0!</v>
      </c>
      <c r="V20" s="174">
        <f>'SW NSS-B+C'!AH18</f>
        <v>0</v>
      </c>
      <c r="W20" s="199" t="e">
        <f>'SW NSS-B+C'!AI18</f>
        <v>#DIV/0!</v>
      </c>
      <c r="X20" s="174">
        <f>'SW NSS-B+C'!AM18</f>
        <v>0</v>
      </c>
      <c r="Y20" s="199" t="e">
        <f>'SW NSS-B+C'!AN18</f>
        <v>#DIV/0!</v>
      </c>
      <c r="Z20" s="199" t="e">
        <f>'SW NSS-B+C'!AO18</f>
        <v>#DIV/0!</v>
      </c>
      <c r="AA20" s="200" t="e">
        <f>'SW NSS-B+C'!AP18</f>
        <v>#DIV/0!</v>
      </c>
      <c r="AB20" s="214">
        <v>19</v>
      </c>
    </row>
    <row r="21" spans="1:28">
      <c r="A21" s="215" t="e">
        <f>'SW NSS-B+C'!AQ19</f>
        <v>#DIV/0!</v>
      </c>
      <c r="B21" s="216" t="str">
        <f>'SW NSS-B+C'!D19</f>
        <v>Neupauer</v>
      </c>
      <c r="C21" s="216" t="str">
        <f>'SW NSS-B+C'!E19</f>
        <v>Ján</v>
      </c>
      <c r="D21" s="217" t="str">
        <f>'SW NSS-B+C'!G19</f>
        <v>SVK 60-25</v>
      </c>
      <c r="E21" s="218" t="str">
        <f>'SW NSS-B+C'!H19</f>
        <v>Bratislava</v>
      </c>
      <c r="F21" s="219" t="str">
        <f>'SW NSS-B+C'!K19</f>
        <v>Smeralda</v>
      </c>
      <c r="G21" s="220" t="str">
        <f>'SW NSS-B+C'!L19</f>
        <v>1:12</v>
      </c>
      <c r="H21" s="169">
        <f>'SW NSS-B+C'!M19</f>
        <v>730</v>
      </c>
      <c r="I21" s="170">
        <f>'SW NSS-B+C'!N19</f>
        <v>0.42799999999999999</v>
      </c>
      <c r="J21" s="170">
        <f>'SW NSS-B+C'!O19</f>
        <v>4</v>
      </c>
      <c r="K21" s="171">
        <f>'SW NSS-B+C'!P19</f>
        <v>0.65977102402960708</v>
      </c>
      <c r="L21" s="221">
        <f>'SW NSS-B+C'!Q19</f>
        <v>0.77</v>
      </c>
      <c r="M21" s="222">
        <f>'SW NSS-B+C'!T19</f>
        <v>0</v>
      </c>
      <c r="N21" s="222">
        <f>'SW NSS-B+C'!U19</f>
        <v>0</v>
      </c>
      <c r="O21" s="222">
        <f>'SW NSS-B+C'!V19</f>
        <v>0</v>
      </c>
      <c r="P21" s="223">
        <f>'SW NSS-B+C'!R19</f>
        <v>0</v>
      </c>
      <c r="Q21" s="173">
        <f>'SW NSS-B+C'!AB19</f>
        <v>0</v>
      </c>
      <c r="R21" s="173">
        <f>'SW NSS-B+C'!AG19</f>
        <v>0</v>
      </c>
      <c r="S21" s="173">
        <f>'SW NSS-B+C'!AL19</f>
        <v>0</v>
      </c>
      <c r="T21" s="174">
        <f>'SW NSS-B+C'!AC19</f>
        <v>0</v>
      </c>
      <c r="U21" s="199" t="e">
        <f>'SW NSS-B+C'!AD19</f>
        <v>#DIV/0!</v>
      </c>
      <c r="V21" s="174">
        <f>'SW NSS-B+C'!AH19</f>
        <v>0</v>
      </c>
      <c r="W21" s="199" t="e">
        <f>'SW NSS-B+C'!AI19</f>
        <v>#DIV/0!</v>
      </c>
      <c r="X21" s="174">
        <f>'SW NSS-B+C'!AM19</f>
        <v>0</v>
      </c>
      <c r="Y21" s="199" t="e">
        <f>'SW NSS-B+C'!AN19</f>
        <v>#DIV/0!</v>
      </c>
      <c r="Z21" s="199" t="e">
        <f>'SW NSS-B+C'!AO19</f>
        <v>#DIV/0!</v>
      </c>
      <c r="AA21" s="200" t="e">
        <f>'SW NSS-B+C'!AP19</f>
        <v>#DIV/0!</v>
      </c>
      <c r="AB21" s="214">
        <v>18</v>
      </c>
    </row>
    <row r="22" spans="1:28">
      <c r="A22" s="215" t="e">
        <f>'SW NSS-B+C'!AQ20</f>
        <v>#DIV/0!</v>
      </c>
      <c r="B22" s="216" t="str">
        <f>'SW NSS-B+C'!D20</f>
        <v>Podhorný</v>
      </c>
      <c r="C22" s="216" t="str">
        <f>'SW NSS-B+C'!E20</f>
        <v>Peter</v>
      </c>
      <c r="D22" s="217" t="str">
        <f>'SW NSS-B+C'!G20</f>
        <v>SVK 156-8</v>
      </c>
      <c r="E22" s="218" t="str">
        <f>'SW NSS-B+C'!H20</f>
        <v>Stupava</v>
      </c>
      <c r="F22" s="219" t="str">
        <f>'SW NSS-B+C'!K20</f>
        <v>Sea Bird</v>
      </c>
      <c r="G22" s="220" t="str">
        <f>'SW NSS-B+C'!L20</f>
        <v>1:10</v>
      </c>
      <c r="H22" s="169">
        <f>'SW NSS-B+C'!M20</f>
        <v>753</v>
      </c>
      <c r="I22" s="170">
        <f>'SW NSS-B+C'!N20</f>
        <v>0.49299999999999999</v>
      </c>
      <c r="J22" s="170">
        <f>'SW NSS-B+C'!O20</f>
        <v>8.6</v>
      </c>
      <c r="K22" s="171">
        <f>'SW NSS-B+C'!P20</f>
        <v>0.56591878417175889</v>
      </c>
      <c r="L22" s="221">
        <f>'SW NSS-B+C'!Q20</f>
        <v>0.75</v>
      </c>
      <c r="M22" s="222">
        <f>'SW NSS-B+C'!T20</f>
        <v>0</v>
      </c>
      <c r="N22" s="222">
        <f>'SW NSS-B+C'!U20</f>
        <v>0</v>
      </c>
      <c r="O22" s="222">
        <f>'SW NSS-B+C'!V20</f>
        <v>0</v>
      </c>
      <c r="P22" s="223">
        <f>'SW NSS-B+C'!R20</f>
        <v>0</v>
      </c>
      <c r="Q22" s="173">
        <f>'SW NSS-B+C'!AB20</f>
        <v>0</v>
      </c>
      <c r="R22" s="173">
        <f>'SW NSS-B+C'!AG20</f>
        <v>0</v>
      </c>
      <c r="S22" s="173">
        <f>'SW NSS-B+C'!AL20</f>
        <v>0</v>
      </c>
      <c r="T22" s="174">
        <f>'SW NSS-B+C'!AC20</f>
        <v>0</v>
      </c>
      <c r="U22" s="199" t="e">
        <f>'SW NSS-B+C'!AD20</f>
        <v>#DIV/0!</v>
      </c>
      <c r="V22" s="174">
        <f>'SW NSS-B+C'!AH20</f>
        <v>0</v>
      </c>
      <c r="W22" s="199" t="e">
        <f>'SW NSS-B+C'!AI20</f>
        <v>#DIV/0!</v>
      </c>
      <c r="X22" s="174">
        <f>'SW NSS-B+C'!AM20</f>
        <v>0</v>
      </c>
      <c r="Y22" s="199" t="e">
        <f>'SW NSS-B+C'!AN20</f>
        <v>#DIV/0!</v>
      </c>
      <c r="Z22" s="199" t="e">
        <f>'SW NSS-B+C'!AO20</f>
        <v>#DIV/0!</v>
      </c>
      <c r="AA22" s="200" t="e">
        <f>'SW NSS-B+C'!AP20</f>
        <v>#DIV/0!</v>
      </c>
      <c r="AB22" s="214">
        <v>17</v>
      </c>
    </row>
    <row r="23" spans="1:28" ht="13.5" thickBot="1">
      <c r="A23" s="239" t="e">
        <f>'SW NSS-B+C'!AQ21</f>
        <v>#DIV/0!</v>
      </c>
      <c r="B23" s="240" t="str">
        <f>'SW NSS-B+C'!D21</f>
        <v>Ábel</v>
      </c>
      <c r="C23" s="240" t="str">
        <f>'SW NSS-B+C'!E21</f>
        <v>Štefan</v>
      </c>
      <c r="D23" s="241" t="str">
        <f>'SW NSS-B+C'!G21</f>
        <v>SVK 60-10</v>
      </c>
      <c r="E23" s="242" t="str">
        <f>'SW NSS-B+C'!H21</f>
        <v>Bratislava</v>
      </c>
      <c r="F23" s="243" t="str">
        <f>'SW NSS-B+C'!K21</f>
        <v>Sultana</v>
      </c>
      <c r="G23" s="244" t="str">
        <f>'SW NSS-B+C'!L21</f>
        <v>1:14</v>
      </c>
      <c r="H23" s="201">
        <f>'SW NSS-B+C'!M21</f>
        <v>930</v>
      </c>
      <c r="I23" s="202">
        <f>'SW NSS-B+C'!N21</f>
        <v>0.86799999999999999</v>
      </c>
      <c r="J23" s="202">
        <f>'SW NSS-B+C'!O21</f>
        <v>17.3</v>
      </c>
      <c r="K23" s="203">
        <f>'SW NSS-B+C'!P21</f>
        <v>0.73467613757153793</v>
      </c>
      <c r="L23" s="245">
        <f>'SW NSS-B+C'!Q21</f>
        <v>0.8</v>
      </c>
      <c r="M23" s="246">
        <f>'SW NSS-B+C'!T21</f>
        <v>0</v>
      </c>
      <c r="N23" s="246">
        <f>'SW NSS-B+C'!U21</f>
        <v>0</v>
      </c>
      <c r="O23" s="246">
        <f>'SW NSS-B+C'!V21</f>
        <v>0</v>
      </c>
      <c r="P23" s="247">
        <f>'SW NSS-B+C'!R21</f>
        <v>0</v>
      </c>
      <c r="Q23" s="204">
        <f>'SW NSS-B+C'!AB21</f>
        <v>0</v>
      </c>
      <c r="R23" s="204">
        <f>'SW NSS-B+C'!AG21</f>
        <v>0</v>
      </c>
      <c r="S23" s="204">
        <f>'SW NSS-B+C'!AL21</f>
        <v>0</v>
      </c>
      <c r="T23" s="205">
        <f>'SW NSS-B+C'!AC21</f>
        <v>0</v>
      </c>
      <c r="U23" s="206" t="e">
        <f>'SW NSS-B+C'!AD21</f>
        <v>#DIV/0!</v>
      </c>
      <c r="V23" s="205">
        <f>'SW NSS-B+C'!AH21</f>
        <v>0</v>
      </c>
      <c r="W23" s="206" t="e">
        <f>'SW NSS-B+C'!AI21</f>
        <v>#DIV/0!</v>
      </c>
      <c r="X23" s="205">
        <f>'SW NSS-B+C'!AM21</f>
        <v>0</v>
      </c>
      <c r="Y23" s="206" t="e">
        <f>'SW NSS-B+C'!AN21</f>
        <v>#DIV/0!</v>
      </c>
      <c r="Z23" s="206" t="e">
        <f>'SW NSS-B+C'!AO21</f>
        <v>#DIV/0!</v>
      </c>
      <c r="AA23" s="207" t="e">
        <f>'SW NSS-B+C'!AP21</f>
        <v>#DIV/0!</v>
      </c>
      <c r="AB23" s="248">
        <v>16</v>
      </c>
    </row>
    <row r="24" spans="1:28" ht="13.5" thickBot="1"/>
    <row r="25" spans="1:28">
      <c r="C25" s="176" t="s">
        <v>55</v>
      </c>
      <c r="D25" s="320" t="s">
        <v>100</v>
      </c>
      <c r="E25" s="320"/>
      <c r="F25" s="177" t="s">
        <v>48</v>
      </c>
      <c r="G25" s="321" t="s">
        <v>3</v>
      </c>
      <c r="H25" s="321"/>
      <c r="I25" s="321"/>
      <c r="J25" s="322" t="s">
        <v>73</v>
      </c>
      <c r="K25" s="322"/>
      <c r="L25" s="322"/>
      <c r="M25" s="322"/>
      <c r="N25" s="323" t="s">
        <v>100</v>
      </c>
      <c r="O25" s="323"/>
      <c r="P25" s="323"/>
      <c r="Q25" s="320" t="s">
        <v>48</v>
      </c>
      <c r="R25" s="320"/>
      <c r="S25" s="320"/>
      <c r="T25" s="321" t="s">
        <v>3</v>
      </c>
      <c r="U25" s="321"/>
      <c r="V25" s="321"/>
      <c r="W25" s="321"/>
      <c r="X25" s="178"/>
      <c r="Y25" s="178"/>
      <c r="Z25" s="178"/>
      <c r="AA25" s="178"/>
      <c r="AB25" s="178"/>
    </row>
    <row r="26" spans="1:28">
      <c r="C26" s="179" t="s">
        <v>211</v>
      </c>
      <c r="D26" s="309" t="str">
        <f>Titul!F18</f>
        <v>Bláha Vladimír</v>
      </c>
      <c r="E26" s="309"/>
      <c r="F26" s="181" t="str">
        <f>Titul!H18</f>
        <v>42/NS/T</v>
      </c>
      <c r="G26" s="316"/>
      <c r="H26" s="316"/>
      <c r="I26" s="316"/>
      <c r="J26" s="311" t="s">
        <v>2</v>
      </c>
      <c r="K26" s="311"/>
      <c r="L26" s="311"/>
      <c r="M26" s="311"/>
      <c r="N26" s="319" t="str">
        <f>Titul!F14</f>
        <v>Bláha Vladimír</v>
      </c>
      <c r="O26" s="319"/>
      <c r="P26" s="319"/>
      <c r="Q26" s="319" t="str">
        <f>Titul!H14</f>
        <v>42/NS/T</v>
      </c>
      <c r="R26" s="319"/>
      <c r="S26" s="319"/>
      <c r="T26" s="315"/>
      <c r="U26" s="315"/>
      <c r="V26" s="315"/>
      <c r="W26" s="315"/>
      <c r="X26" s="182"/>
      <c r="Y26" s="182"/>
      <c r="Z26" s="182"/>
      <c r="AA26" s="182"/>
      <c r="AB26" s="182"/>
    </row>
    <row r="27" spans="1:28">
      <c r="C27" s="183">
        <v>2</v>
      </c>
      <c r="D27" s="309" t="str">
        <f>Titul!F19</f>
        <v>Douša Ladislav</v>
      </c>
      <c r="E27" s="309"/>
      <c r="F27" s="181" t="str">
        <f>Titul!H19</f>
        <v>02/NS</v>
      </c>
      <c r="G27" s="316"/>
      <c r="H27" s="316"/>
      <c r="I27" s="316"/>
      <c r="J27" s="311"/>
      <c r="K27" s="311"/>
      <c r="L27" s="311"/>
      <c r="M27" s="311"/>
      <c r="N27" s="319" t="str">
        <f>Titul!F15</f>
        <v>Jakeš Stanislav</v>
      </c>
      <c r="O27" s="319"/>
      <c r="P27" s="319"/>
      <c r="Q27" s="319" t="str">
        <f>Titul!H15</f>
        <v>46/NS</v>
      </c>
      <c r="R27" s="319"/>
      <c r="S27" s="319"/>
      <c r="T27" s="315"/>
      <c r="U27" s="315"/>
      <c r="V27" s="315"/>
      <c r="W27" s="315"/>
      <c r="X27" s="182"/>
      <c r="Y27" s="182"/>
      <c r="Z27" s="182"/>
      <c r="AA27" s="182"/>
      <c r="AB27" s="182"/>
    </row>
    <row r="28" spans="1:28">
      <c r="C28" s="183">
        <v>3</v>
      </c>
      <c r="D28" s="309" t="str">
        <f>Titul!F20</f>
        <v>Jakeš Stanislav</v>
      </c>
      <c r="E28" s="309"/>
      <c r="F28" s="181" t="str">
        <f>Titul!H20</f>
        <v>46/NS</v>
      </c>
      <c r="G28" s="316"/>
      <c r="H28" s="316"/>
      <c r="I28" s="316"/>
      <c r="J28" s="317"/>
      <c r="K28" s="317"/>
      <c r="L28" s="317"/>
      <c r="M28" s="317"/>
      <c r="N28" s="319" t="str">
        <f>Titul!F16</f>
        <v>Rosenbergová Irena</v>
      </c>
      <c r="O28" s="319"/>
      <c r="P28" s="319"/>
      <c r="Q28" s="319" t="str">
        <f>Titul!H16</f>
        <v>53/NS/T</v>
      </c>
      <c r="R28" s="319"/>
      <c r="S28" s="319"/>
      <c r="T28" s="315"/>
      <c r="U28" s="315"/>
      <c r="V28" s="315"/>
      <c r="W28" s="315"/>
      <c r="X28" s="182"/>
      <c r="Y28" s="182"/>
      <c r="Z28" s="182"/>
      <c r="AA28" s="182"/>
      <c r="AB28" s="182"/>
    </row>
    <row r="29" spans="1:28">
      <c r="C29" s="179"/>
      <c r="D29" s="309"/>
      <c r="E29" s="309"/>
      <c r="F29" s="180"/>
      <c r="G29" s="316"/>
      <c r="H29" s="316"/>
      <c r="I29" s="316"/>
      <c r="J29" s="317"/>
      <c r="K29" s="317"/>
      <c r="L29" s="317"/>
      <c r="M29" s="317"/>
      <c r="N29" s="318"/>
      <c r="O29" s="318"/>
      <c r="P29" s="318"/>
      <c r="Q29" s="309"/>
      <c r="R29" s="309"/>
      <c r="S29" s="309"/>
      <c r="T29" s="315"/>
      <c r="U29" s="315"/>
      <c r="V29" s="315"/>
      <c r="W29" s="315"/>
      <c r="X29" s="182"/>
      <c r="Y29" s="182"/>
      <c r="Z29" s="182"/>
      <c r="AA29" s="182"/>
      <c r="AB29" s="182"/>
    </row>
    <row r="30" spans="1:28">
      <c r="C30" s="179"/>
      <c r="D30" s="309"/>
      <c r="E30" s="309"/>
      <c r="F30" s="180"/>
      <c r="G30" s="316"/>
      <c r="H30" s="316"/>
      <c r="I30" s="316"/>
      <c r="J30" s="317"/>
      <c r="K30" s="317"/>
      <c r="L30" s="317"/>
      <c r="M30" s="317"/>
      <c r="N30" s="318"/>
      <c r="O30" s="318"/>
      <c r="P30" s="318"/>
      <c r="Q30" s="309"/>
      <c r="R30" s="309"/>
      <c r="S30" s="309"/>
      <c r="T30" s="315"/>
      <c r="U30" s="315"/>
      <c r="V30" s="315"/>
      <c r="W30" s="315"/>
      <c r="X30" s="182"/>
      <c r="Y30" s="182"/>
      <c r="Z30" s="182"/>
      <c r="AA30" s="182"/>
      <c r="AB30" s="182"/>
    </row>
    <row r="31" spans="1:28">
      <c r="C31" s="179"/>
      <c r="D31" s="309"/>
      <c r="E31" s="309"/>
      <c r="F31" s="180"/>
      <c r="G31" s="310"/>
      <c r="H31" s="310"/>
      <c r="I31" s="310"/>
      <c r="J31" s="311" t="s">
        <v>18</v>
      </c>
      <c r="K31" s="311"/>
      <c r="L31" s="311"/>
      <c r="M31" s="311"/>
      <c r="N31" s="312" t="str">
        <f>Titul!F13</f>
        <v>Douša Ladislav</v>
      </c>
      <c r="O31" s="313"/>
      <c r="P31" s="313"/>
      <c r="Q31" s="314" t="str">
        <f>Titul!H13</f>
        <v>02/NS</v>
      </c>
      <c r="R31" s="313"/>
      <c r="S31" s="313"/>
      <c r="T31" s="315"/>
      <c r="U31" s="315"/>
      <c r="V31" s="315"/>
      <c r="W31" s="315"/>
      <c r="X31" s="182"/>
      <c r="Y31" s="182"/>
      <c r="Z31" s="182"/>
      <c r="AA31" s="182"/>
      <c r="AB31" s="182"/>
    </row>
    <row r="32" spans="1:28" ht="13.5" thickBot="1">
      <c r="C32" s="184" t="s">
        <v>122</v>
      </c>
      <c r="D32" s="303" t="str">
        <f>Titul!F23</f>
        <v>Douša Ladislav</v>
      </c>
      <c r="E32" s="304"/>
      <c r="F32" s="185" t="str">
        <f>Titul!H23</f>
        <v>02/NS</v>
      </c>
      <c r="G32" s="305"/>
      <c r="H32" s="305"/>
      <c r="I32" s="305"/>
      <c r="J32" s="306" t="s">
        <v>122</v>
      </c>
      <c r="K32" s="306"/>
      <c r="L32" s="306"/>
      <c r="M32" s="306"/>
      <c r="N32" s="307" t="str">
        <f>D32</f>
        <v>Douša Ladislav</v>
      </c>
      <c r="O32" s="307"/>
      <c r="P32" s="307"/>
      <c r="Q32" s="304" t="str">
        <f>F32</f>
        <v>02/NS</v>
      </c>
      <c r="R32" s="304"/>
      <c r="S32" s="304"/>
      <c r="T32" s="308"/>
      <c r="U32" s="308"/>
      <c r="V32" s="308"/>
      <c r="W32" s="308"/>
      <c r="X32" s="182"/>
      <c r="Y32" s="182"/>
      <c r="Z32" s="182"/>
      <c r="AA32" s="182"/>
      <c r="AB32" s="182"/>
    </row>
    <row r="46" spans="12:12" ht="15">
      <c r="L46" s="186"/>
    </row>
  </sheetData>
  <mergeCells count="69">
    <mergeCell ref="A1:C1"/>
    <mergeCell ref="D1:Q1"/>
    <mergeCell ref="A2:C2"/>
    <mergeCell ref="D2:Q2"/>
    <mergeCell ref="A3:C3"/>
    <mergeCell ref="D3:Q3"/>
    <mergeCell ref="A4:C5"/>
    <mergeCell ref="D4:D5"/>
    <mergeCell ref="A7:A8"/>
    <mergeCell ref="B7:B8"/>
    <mergeCell ref="C7:C8"/>
    <mergeCell ref="D7:D8"/>
    <mergeCell ref="T26:W26"/>
    <mergeCell ref="Z7:Z8"/>
    <mergeCell ref="AA7:AA8"/>
    <mergeCell ref="AB7:AB8"/>
    <mergeCell ref="D25:E25"/>
    <mergeCell ref="G25:I25"/>
    <mergeCell ref="J25:M25"/>
    <mergeCell ref="N25:P25"/>
    <mergeCell ref="Q25:S25"/>
    <mergeCell ref="T25:W25"/>
    <mergeCell ref="E7:E8"/>
    <mergeCell ref="F7:F8"/>
    <mergeCell ref="G7:G8"/>
    <mergeCell ref="M7:P7"/>
    <mergeCell ref="Q7:S7"/>
    <mergeCell ref="T7:Y7"/>
    <mergeCell ref="D26:E26"/>
    <mergeCell ref="G26:I26"/>
    <mergeCell ref="J26:M26"/>
    <mergeCell ref="N26:P26"/>
    <mergeCell ref="Q26:S26"/>
    <mergeCell ref="T28:W28"/>
    <mergeCell ref="D27:E27"/>
    <mergeCell ref="G27:I27"/>
    <mergeCell ref="J27:M27"/>
    <mergeCell ref="N27:P27"/>
    <mergeCell ref="Q27:S27"/>
    <mergeCell ref="T27:W27"/>
    <mergeCell ref="D28:E28"/>
    <mergeCell ref="G28:I28"/>
    <mergeCell ref="J28:M28"/>
    <mergeCell ref="N28:P28"/>
    <mergeCell ref="Q28:S28"/>
    <mergeCell ref="T30:W30"/>
    <mergeCell ref="D29:E29"/>
    <mergeCell ref="G29:I29"/>
    <mergeCell ref="J29:M29"/>
    <mergeCell ref="N29:P29"/>
    <mergeCell ref="Q29:S29"/>
    <mergeCell ref="T29:W29"/>
    <mergeCell ref="D30:E30"/>
    <mergeCell ref="G30:I30"/>
    <mergeCell ref="J30:M30"/>
    <mergeCell ref="N30:P30"/>
    <mergeCell ref="Q30:S30"/>
    <mergeCell ref="T32:W32"/>
    <mergeCell ref="D31:E31"/>
    <mergeCell ref="G31:I31"/>
    <mergeCell ref="J31:M31"/>
    <mergeCell ref="N31:P31"/>
    <mergeCell ref="Q31:S31"/>
    <mergeCell ref="T31:W31"/>
    <mergeCell ref="D32:E32"/>
    <mergeCell ref="G32:I32"/>
    <mergeCell ref="J32:M32"/>
    <mergeCell ref="N32:P32"/>
    <mergeCell ref="Q32:S32"/>
  </mergeCells>
  <conditionalFormatting sqref="W9:W23">
    <cfRule type="cellIs" priority="7" operator="equal">
      <formula>U9</formula>
    </cfRule>
    <cfRule type="cellIs" priority="8" operator="equal">
      <formula>Y9</formula>
    </cfRule>
    <cfRule type="cellIs" dxfId="2" priority="9" operator="equal">
      <formula>MIN(U9:Y9)</formula>
    </cfRule>
  </conditionalFormatting>
  <conditionalFormatting sqref="Y9:Y23">
    <cfRule type="cellIs" priority="4" operator="equal">
      <formula>U9</formula>
    </cfRule>
    <cfRule type="cellIs" priority="5" operator="equal">
      <formula>W9</formula>
    </cfRule>
    <cfRule type="cellIs" dxfId="1" priority="6" operator="equal">
      <formula>MIN(U9:Y9)</formula>
    </cfRule>
  </conditionalFormatting>
  <conditionalFormatting sqref="U9:U23">
    <cfRule type="cellIs" priority="1" operator="equal">
      <formula>W9</formula>
    </cfRule>
    <cfRule type="cellIs" priority="2" operator="equal">
      <formula>Y9</formula>
    </cfRule>
    <cfRule type="cellIs" dxfId="0" priority="3" operator="equal">
      <formula>MIN(U9:Y9)</formula>
    </cfRule>
  </conditionalFormatting>
  <pageMargins left="0.19685039370078741" right="0.19685039370078741" top="0.59055118110236227" bottom="0.59055118110236227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0"/>
  <sheetViews>
    <sheetView topLeftCell="A7" workbookViewId="0">
      <selection activeCell="B3" sqref="B3:I3"/>
    </sheetView>
  </sheetViews>
  <sheetFormatPr defaultRowHeight="26.25"/>
  <cols>
    <col min="1" max="1" width="7.42578125" style="126" customWidth="1"/>
    <col min="2" max="2" width="4.85546875" style="126" customWidth="1"/>
    <col min="3" max="3" width="9.140625" style="126"/>
    <col min="4" max="4" width="9.140625" style="127"/>
    <col min="5" max="5" width="12.140625" style="127" customWidth="1"/>
    <col min="6" max="6" width="9.140625" style="127"/>
    <col min="7" max="7" width="11.7109375" style="127" customWidth="1"/>
    <col min="8" max="8" width="13" style="127" customWidth="1"/>
    <col min="9" max="10" width="8.85546875" style="127" customWidth="1"/>
    <col min="11" max="11" width="6.85546875" style="127" customWidth="1"/>
    <col min="12" max="13" width="8.85546875" style="127" hidden="1" customWidth="1"/>
    <col min="14" max="16384" width="9.140625" style="126"/>
  </cols>
  <sheetData>
    <row r="2" spans="2:13">
      <c r="C2" s="251" t="s">
        <v>20</v>
      </c>
      <c r="D2" s="252"/>
      <c r="E2" s="252"/>
      <c r="F2" s="252"/>
      <c r="G2" s="190" t="s">
        <v>196</v>
      </c>
      <c r="H2" s="126"/>
      <c r="I2" s="251"/>
      <c r="J2" s="251"/>
      <c r="K2" s="251"/>
      <c r="L2" s="251"/>
      <c r="M2" s="251"/>
    </row>
    <row r="3" spans="2:13">
      <c r="B3" s="253" t="s">
        <v>197</v>
      </c>
      <c r="C3" s="254"/>
      <c r="D3" s="254"/>
      <c r="E3" s="254"/>
      <c r="F3" s="255"/>
      <c r="G3" s="255"/>
      <c r="H3" s="255"/>
      <c r="I3" s="255"/>
    </row>
    <row r="4" spans="2:13">
      <c r="D4" s="128"/>
      <c r="E4" s="129"/>
      <c r="F4" s="128"/>
      <c r="G4" s="128"/>
      <c r="H4" s="130"/>
    </row>
    <row r="5" spans="2:13">
      <c r="D5" s="131" t="s">
        <v>83</v>
      </c>
      <c r="E5" s="132"/>
      <c r="F5" s="133" t="s">
        <v>198</v>
      </c>
      <c r="G5" s="134"/>
      <c r="H5" s="134"/>
      <c r="I5" s="133"/>
    </row>
    <row r="6" spans="2:13">
      <c r="D6" s="131" t="s">
        <v>16</v>
      </c>
      <c r="E6" s="132"/>
      <c r="F6" s="135" t="s">
        <v>201</v>
      </c>
      <c r="G6" s="134"/>
      <c r="H6" s="134"/>
    </row>
    <row r="7" spans="2:13">
      <c r="D7" s="131" t="s">
        <v>29</v>
      </c>
      <c r="E7" s="132"/>
      <c r="F7" s="135" t="s">
        <v>35</v>
      </c>
      <c r="G7" s="134"/>
      <c r="H7" s="134"/>
    </row>
    <row r="8" spans="2:13">
      <c r="D8" s="131" t="s">
        <v>84</v>
      </c>
      <c r="E8" s="132"/>
      <c r="F8" s="135" t="s">
        <v>35</v>
      </c>
      <c r="G8" s="134"/>
      <c r="H8" s="134"/>
    </row>
    <row r="9" spans="2:13">
      <c r="D9" s="131" t="s">
        <v>85</v>
      </c>
      <c r="E9" s="132"/>
      <c r="F9" s="134" t="s">
        <v>202</v>
      </c>
      <c r="G9" s="134"/>
      <c r="H9" s="134"/>
    </row>
    <row r="10" spans="2:13">
      <c r="D10" s="131"/>
      <c r="E10" s="135"/>
      <c r="F10" s="136" t="s">
        <v>203</v>
      </c>
      <c r="G10" s="134"/>
      <c r="H10" s="137"/>
    </row>
    <row r="11" spans="2:13">
      <c r="D11" s="131" t="s">
        <v>86</v>
      </c>
      <c r="E11" s="135"/>
      <c r="F11" s="134" t="s">
        <v>204</v>
      </c>
      <c r="G11" s="134"/>
      <c r="H11" s="138"/>
    </row>
    <row r="12" spans="2:13">
      <c r="D12" s="139" t="s">
        <v>87</v>
      </c>
      <c r="E12" s="135"/>
      <c r="F12" s="132" t="s">
        <v>205</v>
      </c>
      <c r="G12" s="140"/>
      <c r="H12" s="141"/>
    </row>
    <row r="13" spans="2:13">
      <c r="D13" s="131" t="s">
        <v>17</v>
      </c>
      <c r="E13" s="135"/>
      <c r="F13" s="256" t="s">
        <v>206</v>
      </c>
      <c r="G13" s="257"/>
      <c r="H13" s="142" t="s">
        <v>89</v>
      </c>
    </row>
    <row r="14" spans="2:13">
      <c r="D14" s="131" t="s">
        <v>88</v>
      </c>
      <c r="E14" s="135"/>
      <c r="F14" s="191" t="s">
        <v>131</v>
      </c>
      <c r="G14" s="191"/>
      <c r="H14" s="143" t="s">
        <v>132</v>
      </c>
    </row>
    <row r="15" spans="2:13">
      <c r="D15" s="131"/>
      <c r="E15" s="135"/>
      <c r="F15" s="134" t="s">
        <v>93</v>
      </c>
      <c r="G15" s="136"/>
      <c r="H15" s="147" t="s">
        <v>94</v>
      </c>
    </row>
    <row r="16" spans="2:13">
      <c r="D16" s="131"/>
      <c r="E16" s="135"/>
      <c r="F16" s="145" t="s">
        <v>90</v>
      </c>
      <c r="G16" s="145"/>
      <c r="H16" s="146" t="s">
        <v>91</v>
      </c>
    </row>
    <row r="17" spans="3:8">
      <c r="D17" s="131"/>
      <c r="E17" s="135"/>
      <c r="F17" s="144"/>
      <c r="G17" s="136"/>
      <c r="H17" s="137"/>
    </row>
    <row r="18" spans="3:8">
      <c r="D18" s="131" t="s">
        <v>92</v>
      </c>
      <c r="E18" s="135"/>
      <c r="F18" s="191" t="s">
        <v>131</v>
      </c>
      <c r="G18" s="191"/>
      <c r="H18" s="143" t="s">
        <v>132</v>
      </c>
    </row>
    <row r="19" spans="3:8">
      <c r="D19" s="131"/>
      <c r="E19" s="135"/>
      <c r="F19" s="192" t="s">
        <v>206</v>
      </c>
      <c r="G19" s="193"/>
      <c r="H19" s="142" t="s">
        <v>89</v>
      </c>
    </row>
    <row r="20" spans="3:8">
      <c r="D20" s="131"/>
      <c r="E20" s="135"/>
      <c r="F20" s="134" t="s">
        <v>93</v>
      </c>
      <c r="G20" s="136"/>
      <c r="H20" s="147" t="s">
        <v>94</v>
      </c>
    </row>
    <row r="21" spans="3:8">
      <c r="D21" s="131"/>
      <c r="E21" s="135"/>
      <c r="F21" s="145" t="s">
        <v>90</v>
      </c>
      <c r="G21" s="145"/>
      <c r="H21" s="146" t="s">
        <v>91</v>
      </c>
    </row>
    <row r="22" spans="3:8">
      <c r="D22" s="131"/>
      <c r="E22" s="135"/>
      <c r="F22" s="258"/>
      <c r="G22" s="258"/>
      <c r="H22" s="143"/>
    </row>
    <row r="23" spans="3:8">
      <c r="D23" s="149" t="s">
        <v>95</v>
      </c>
      <c r="F23" s="192" t="s">
        <v>206</v>
      </c>
      <c r="G23" s="193"/>
      <c r="H23" s="142" t="s">
        <v>89</v>
      </c>
    </row>
    <row r="25" spans="3:8">
      <c r="D25" s="149" t="s">
        <v>96</v>
      </c>
      <c r="E25" s="148"/>
      <c r="F25" s="148" t="s">
        <v>207</v>
      </c>
    </row>
    <row r="26" spans="3:8">
      <c r="D26" s="149"/>
      <c r="E26" s="148"/>
      <c r="F26" s="148" t="s">
        <v>208</v>
      </c>
    </row>
    <row r="27" spans="3:8">
      <c r="D27" s="126"/>
      <c r="E27" s="148"/>
    </row>
    <row r="28" spans="3:8">
      <c r="C28" s="150" t="s">
        <v>209</v>
      </c>
    </row>
    <row r="29" spans="3:8">
      <c r="C29" s="150" t="s">
        <v>210</v>
      </c>
    </row>
    <row r="30" spans="3:8">
      <c r="C30" s="151"/>
    </row>
  </sheetData>
  <mergeCells count="5">
    <mergeCell ref="C2:F2"/>
    <mergeCell ref="I2:M2"/>
    <mergeCell ref="B3:I3"/>
    <mergeCell ref="F13:G13"/>
    <mergeCell ref="F22:G22"/>
  </mergeCells>
  <pageMargins left="0" right="0" top="0.19685039370078741" bottom="0.19685039370078741" header="0.31496062992125984" footer="0.31496062992125984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25"/>
  <sheetViews>
    <sheetView topLeftCell="N1" zoomScale="64" zoomScaleNormal="64" workbookViewId="0">
      <selection activeCell="T14" sqref="T14:AN14"/>
    </sheetView>
  </sheetViews>
  <sheetFormatPr defaultRowHeight="12.75"/>
  <cols>
    <col min="1" max="1" width="6.28515625" style="2" customWidth="1"/>
    <col min="2" max="2" width="9.28515625" style="2" hidden="1" customWidth="1"/>
    <col min="3" max="3" width="5.42578125" style="2" hidden="1" customWidth="1"/>
    <col min="4" max="4" width="17.7109375" style="2" customWidth="1"/>
    <col min="5" max="5" width="16.42578125" style="2" customWidth="1"/>
    <col min="6" max="6" width="5.7109375" style="2" customWidth="1"/>
    <col min="7" max="7" width="17.5703125" style="2" customWidth="1"/>
    <col min="8" max="8" width="32.5703125" style="2" customWidth="1"/>
    <col min="9" max="9" width="12.28515625" style="2" customWidth="1"/>
    <col min="10" max="10" width="10.140625" style="2" customWidth="1"/>
    <col min="11" max="11" width="20.85546875" style="79" customWidth="1"/>
    <col min="12" max="12" width="9.7109375" style="2" customWidth="1"/>
    <col min="13" max="13" width="11.28515625" style="2" customWidth="1"/>
    <col min="14" max="14" width="8.42578125" style="2" customWidth="1"/>
    <col min="15" max="15" width="12" style="2" customWidth="1"/>
    <col min="16" max="16" width="10.5703125" style="2" customWidth="1"/>
    <col min="17" max="17" width="14.140625" style="2" customWidth="1"/>
    <col min="18" max="18" width="12.42578125" style="2" customWidth="1"/>
    <col min="19" max="19" width="2.28515625" style="2" customWidth="1"/>
    <col min="20" max="22" width="7.42578125" style="2" customWidth="1"/>
    <col min="23" max="23" width="10.5703125" style="2" customWidth="1"/>
    <col min="24" max="24" width="8.140625" style="85" customWidth="1"/>
    <col min="25" max="25" width="2.7109375" style="114" customWidth="1"/>
    <col min="26" max="26" width="5" style="2" bestFit="1" customWidth="1"/>
    <col min="27" max="27" width="5.5703125" style="2" bestFit="1" customWidth="1"/>
    <col min="28" max="28" width="11" style="2" bestFit="1" customWidth="1"/>
    <col min="29" max="29" width="15.28515625" style="2" bestFit="1" customWidth="1"/>
    <col min="30" max="30" width="8.42578125" style="2" bestFit="1" customWidth="1"/>
    <col min="31" max="31" width="5" style="2" bestFit="1" customWidth="1"/>
    <col min="32" max="32" width="5.5703125" style="2" bestFit="1" customWidth="1"/>
    <col min="33" max="33" width="9.28515625" style="2" customWidth="1"/>
    <col min="34" max="34" width="15.28515625" style="2" bestFit="1" customWidth="1"/>
    <col min="35" max="35" width="8.42578125" style="2" bestFit="1" customWidth="1"/>
    <col min="36" max="36" width="5" style="2" bestFit="1" customWidth="1"/>
    <col min="37" max="37" width="5.5703125" style="2" bestFit="1" customWidth="1"/>
    <col min="38" max="38" width="9.85546875" style="2" customWidth="1"/>
    <col min="39" max="39" width="15.28515625" style="2" bestFit="1" customWidth="1"/>
    <col min="40" max="40" width="8.42578125" style="2" bestFit="1" customWidth="1"/>
    <col min="41" max="41" width="14.42578125" style="2" bestFit="1" customWidth="1"/>
    <col min="42" max="42" width="14" style="2" bestFit="1" customWidth="1"/>
    <col min="43" max="43" width="8.7109375" style="85" bestFit="1" customWidth="1"/>
    <col min="44" max="44" width="1.7109375" style="2" customWidth="1"/>
    <col min="45" max="45" width="2.42578125" style="2" customWidth="1"/>
    <col min="46" max="16384" width="9.140625" style="2"/>
  </cols>
  <sheetData>
    <row r="2" spans="1:45" ht="33.75" customHeight="1" thickBot="1">
      <c r="A2" s="1" t="s">
        <v>43</v>
      </c>
      <c r="B2" s="1"/>
      <c r="C2" s="1"/>
      <c r="D2" s="1"/>
      <c r="E2" s="194" t="str">
        <f>Titul!B3</f>
        <v>1.  soutěž seriálu Mistrovství ČR s mezinárodní účastí sekce NS 2015</v>
      </c>
      <c r="K2" s="194" t="s">
        <v>10</v>
      </c>
      <c r="L2" s="7" t="s">
        <v>4</v>
      </c>
      <c r="M2" s="5">
        <v>456</v>
      </c>
      <c r="N2" s="4"/>
      <c r="O2" s="6" t="s">
        <v>40</v>
      </c>
      <c r="P2" s="5">
        <v>50</v>
      </c>
      <c r="R2" s="20"/>
      <c r="S2" s="20"/>
      <c r="T2" s="53"/>
      <c r="U2" s="53"/>
      <c r="V2" s="53"/>
      <c r="Z2" s="1"/>
      <c r="AA2" s="1"/>
      <c r="AB2" s="1" t="s">
        <v>80</v>
      </c>
      <c r="AC2" s="1"/>
      <c r="AD2" s="1"/>
      <c r="AH2" s="63"/>
      <c r="AI2" s="63"/>
      <c r="AJ2" s="63"/>
      <c r="AK2" s="63"/>
      <c r="AL2" s="63"/>
      <c r="AM2" s="63"/>
      <c r="AN2" s="63"/>
      <c r="AO2" s="63"/>
      <c r="AP2" s="63"/>
      <c r="AQ2" s="84"/>
      <c r="AR2" s="63"/>
      <c r="AS2" s="63"/>
    </row>
    <row r="3" spans="1:45" ht="23.25" customHeight="1" thickBot="1">
      <c r="A3" s="1"/>
      <c r="B3" s="1"/>
      <c r="C3" s="70">
        <f>SUM(C7:C21)</f>
        <v>4</v>
      </c>
      <c r="D3" s="1"/>
      <c r="K3" s="78"/>
      <c r="L3" s="3"/>
      <c r="M3" s="5"/>
      <c r="N3" s="4"/>
      <c r="O3" s="6"/>
      <c r="P3" s="5"/>
      <c r="Z3" s="259" t="s">
        <v>73</v>
      </c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1"/>
      <c r="AR3" s="45"/>
      <c r="AS3" s="45"/>
    </row>
    <row r="4" spans="1:45" ht="29.25" customHeight="1" thickBot="1">
      <c r="A4" s="16" t="s">
        <v>7</v>
      </c>
      <c r="B4" s="11" t="s">
        <v>7</v>
      </c>
      <c r="C4" s="16"/>
      <c r="D4" s="273" t="s">
        <v>44</v>
      </c>
      <c r="E4" s="273"/>
      <c r="F4" s="273"/>
      <c r="G4" s="273"/>
      <c r="H4" s="11"/>
      <c r="I4" s="274" t="s">
        <v>49</v>
      </c>
      <c r="J4" s="275" t="s">
        <v>19</v>
      </c>
      <c r="K4" s="273"/>
      <c r="L4" s="273"/>
      <c r="M4" s="273"/>
      <c r="N4" s="273"/>
      <c r="O4" s="273"/>
      <c r="P4" s="273"/>
      <c r="Q4" s="273"/>
      <c r="R4" s="276"/>
      <c r="S4" s="54"/>
      <c r="T4" s="268" t="s">
        <v>55</v>
      </c>
      <c r="U4" s="269"/>
      <c r="V4" s="269"/>
      <c r="W4" s="269"/>
      <c r="X4" s="270"/>
      <c r="Y4" s="115"/>
      <c r="Z4" s="262" t="s">
        <v>57</v>
      </c>
      <c r="AA4" s="263"/>
      <c r="AB4" s="264"/>
      <c r="AC4" s="87" t="s">
        <v>58</v>
      </c>
      <c r="AD4" s="88" t="s">
        <v>59</v>
      </c>
      <c r="AE4" s="262" t="s">
        <v>57</v>
      </c>
      <c r="AF4" s="263"/>
      <c r="AG4" s="264"/>
      <c r="AH4" s="87" t="s">
        <v>58</v>
      </c>
      <c r="AI4" s="88" t="s">
        <v>59</v>
      </c>
      <c r="AJ4" s="262" t="s">
        <v>57</v>
      </c>
      <c r="AK4" s="263"/>
      <c r="AL4" s="264"/>
      <c r="AM4" s="87" t="s">
        <v>58</v>
      </c>
      <c r="AN4" s="88" t="s">
        <v>59</v>
      </c>
      <c r="AO4" s="110" t="s">
        <v>73</v>
      </c>
      <c r="AP4" s="111" t="s">
        <v>56</v>
      </c>
      <c r="AQ4" s="112" t="s">
        <v>1</v>
      </c>
      <c r="AR4" s="43"/>
      <c r="AS4" s="43"/>
    </row>
    <row r="5" spans="1:45" ht="33" customHeight="1">
      <c r="A5" s="16" t="s">
        <v>79</v>
      </c>
      <c r="B5" s="19" t="s">
        <v>22</v>
      </c>
      <c r="C5" s="17"/>
      <c r="D5" s="21" t="s">
        <v>45</v>
      </c>
      <c r="E5" s="8" t="s">
        <v>46</v>
      </c>
      <c r="F5" s="17" t="s">
        <v>47</v>
      </c>
      <c r="G5" s="8" t="s">
        <v>48</v>
      </c>
      <c r="H5" s="19" t="s">
        <v>101</v>
      </c>
      <c r="I5" s="265"/>
      <c r="J5" s="12" t="s">
        <v>50</v>
      </c>
      <c r="K5" s="9" t="s">
        <v>46</v>
      </c>
      <c r="L5" s="9" t="s">
        <v>8</v>
      </c>
      <c r="M5" s="9" t="s">
        <v>51</v>
      </c>
      <c r="N5" s="9" t="s">
        <v>9</v>
      </c>
      <c r="O5" s="9" t="s">
        <v>33</v>
      </c>
      <c r="P5" s="9" t="s">
        <v>36</v>
      </c>
      <c r="Q5" s="9" t="s">
        <v>37</v>
      </c>
      <c r="R5" s="120" t="s">
        <v>55</v>
      </c>
      <c r="S5" s="55"/>
      <c r="T5" s="57" t="s">
        <v>12</v>
      </c>
      <c r="U5" s="10" t="s">
        <v>13</v>
      </c>
      <c r="V5" s="10" t="s">
        <v>14</v>
      </c>
      <c r="W5" s="122" t="s">
        <v>56</v>
      </c>
      <c r="X5" s="271" t="s">
        <v>1</v>
      </c>
      <c r="Y5" s="116"/>
      <c r="Z5" s="265" t="s">
        <v>60</v>
      </c>
      <c r="AA5" s="266"/>
      <c r="AB5" s="267"/>
      <c r="AC5" s="123" t="s">
        <v>64</v>
      </c>
      <c r="AD5" s="13" t="s">
        <v>61</v>
      </c>
      <c r="AE5" s="265" t="s">
        <v>62</v>
      </c>
      <c r="AF5" s="266"/>
      <c r="AG5" s="267"/>
      <c r="AH5" s="123" t="s">
        <v>63</v>
      </c>
      <c r="AI5" s="13" t="s">
        <v>67</v>
      </c>
      <c r="AJ5" s="266" t="s">
        <v>68</v>
      </c>
      <c r="AK5" s="266"/>
      <c r="AL5" s="266"/>
      <c r="AM5" s="125" t="s">
        <v>69</v>
      </c>
      <c r="AN5" s="62" t="s">
        <v>71</v>
      </c>
      <c r="AO5" s="103" t="s">
        <v>41</v>
      </c>
      <c r="AP5" s="104" t="s">
        <v>42</v>
      </c>
      <c r="AQ5" s="105"/>
      <c r="AR5" s="19"/>
      <c r="AS5" s="19"/>
    </row>
    <row r="6" spans="1:45" ht="18" customHeight="1" thickBot="1">
      <c r="A6" s="34" t="s">
        <v>12</v>
      </c>
      <c r="B6" s="46"/>
      <c r="C6" s="34" t="s">
        <v>15</v>
      </c>
      <c r="D6" s="38"/>
      <c r="E6" s="39"/>
      <c r="F6" s="34"/>
      <c r="G6" s="39"/>
      <c r="H6" s="39"/>
      <c r="I6" s="36"/>
      <c r="J6" s="35"/>
      <c r="K6" s="36"/>
      <c r="L6" s="36"/>
      <c r="M6" s="36" t="s">
        <v>5</v>
      </c>
      <c r="N6" s="36" t="s">
        <v>52</v>
      </c>
      <c r="O6" s="36" t="s">
        <v>6</v>
      </c>
      <c r="P6" s="36" t="s">
        <v>0</v>
      </c>
      <c r="Q6" s="36" t="s">
        <v>53</v>
      </c>
      <c r="R6" s="119" t="s">
        <v>54</v>
      </c>
      <c r="S6" s="55"/>
      <c r="T6" s="121" t="s">
        <v>54</v>
      </c>
      <c r="U6" s="121" t="s">
        <v>54</v>
      </c>
      <c r="V6" s="121" t="s">
        <v>54</v>
      </c>
      <c r="W6" s="121" t="s">
        <v>54</v>
      </c>
      <c r="X6" s="272"/>
      <c r="Y6" s="116"/>
      <c r="Z6" s="35" t="s">
        <v>72</v>
      </c>
      <c r="AA6" s="38" t="s">
        <v>39</v>
      </c>
      <c r="AB6" s="38" t="s">
        <v>39</v>
      </c>
      <c r="AC6" s="124" t="s">
        <v>65</v>
      </c>
      <c r="AD6" s="37"/>
      <c r="AE6" s="35" t="s">
        <v>72</v>
      </c>
      <c r="AF6" s="38" t="s">
        <v>39</v>
      </c>
      <c r="AG6" s="38" t="s">
        <v>39</v>
      </c>
      <c r="AH6" s="124" t="s">
        <v>66</v>
      </c>
      <c r="AI6" s="37"/>
      <c r="AJ6" s="38" t="s">
        <v>72</v>
      </c>
      <c r="AK6" s="38" t="s">
        <v>39</v>
      </c>
      <c r="AL6" s="46" t="s">
        <v>39</v>
      </c>
      <c r="AM6" s="121" t="s">
        <v>70</v>
      </c>
      <c r="AN6" s="64"/>
      <c r="AO6" s="106"/>
      <c r="AP6" s="107"/>
      <c r="AQ6" s="108"/>
      <c r="AR6" s="19"/>
      <c r="AS6" s="19"/>
    </row>
    <row r="7" spans="1:45" ht="27" customHeight="1" thickTop="1">
      <c r="A7" s="61">
        <v>1</v>
      </c>
      <c r="B7" s="33"/>
      <c r="C7" s="66">
        <v>1</v>
      </c>
      <c r="D7" s="74" t="s">
        <v>136</v>
      </c>
      <c r="E7" s="75" t="s">
        <v>81</v>
      </c>
      <c r="F7" s="67" t="s">
        <v>9</v>
      </c>
      <c r="G7" s="68" t="s">
        <v>137</v>
      </c>
      <c r="H7" s="75" t="s">
        <v>138</v>
      </c>
      <c r="I7" s="76" t="s">
        <v>139</v>
      </c>
      <c r="J7" s="118" t="s">
        <v>10</v>
      </c>
      <c r="K7" s="69" t="s">
        <v>140</v>
      </c>
      <c r="L7" s="71" t="s">
        <v>82</v>
      </c>
      <c r="M7" s="72">
        <v>1120</v>
      </c>
      <c r="N7" s="73">
        <v>0.51500000000000001</v>
      </c>
      <c r="O7" s="73">
        <v>8.8000000000000007</v>
      </c>
      <c r="P7" s="81">
        <f t="shared" ref="P7:P13" si="0">M7*SQRT(N7)/$M$2/EXP(LN(O7)/3)</f>
        <v>0.85374709146479688</v>
      </c>
      <c r="Q7" s="99">
        <f t="shared" ref="Q7:Q13" si="1">ROUND(IF(P7&gt;=1,P7/EXP(2*LOG10(P7)*LN(P7)),P7*EXP(2*LOG10(P7)*LN(P7))),2)</f>
        <v>0.87</v>
      </c>
      <c r="R7" s="100">
        <f t="shared" ref="R7:R13" si="2">W7</f>
        <v>0</v>
      </c>
      <c r="S7" s="44"/>
      <c r="T7" s="58"/>
      <c r="U7" s="56"/>
      <c r="V7" s="56"/>
      <c r="W7" s="188">
        <f t="shared" ref="W7:W13" si="3">ROUND(((SUM(T7:V7))/3),2)</f>
        <v>0</v>
      </c>
      <c r="X7" s="91">
        <f t="shared" ref="X7:X21" si="4">RANK(W7,$W$7:$W$21)</f>
        <v>1</v>
      </c>
      <c r="Y7" s="117"/>
      <c r="Z7" s="28"/>
      <c r="AA7" s="82"/>
      <c r="AB7" s="90">
        <f t="shared" ref="AB7:AB13" si="5">Z7*60+AA7</f>
        <v>0</v>
      </c>
      <c r="AC7" s="90">
        <f t="shared" ref="AC7:AC13" si="6">AB7*$Q7</f>
        <v>0</v>
      </c>
      <c r="AD7" s="83" t="e">
        <f t="shared" ref="AD7:AD21" si="7">ROUND(MIN($AC$7:$AC$21)/AC7*$P$2,2)</f>
        <v>#DIV/0!</v>
      </c>
      <c r="AE7" s="28"/>
      <c r="AF7" s="82"/>
      <c r="AG7" s="90">
        <f t="shared" ref="AG7:AG13" si="8">AE7*60+AF7</f>
        <v>0</v>
      </c>
      <c r="AH7" s="90">
        <f t="shared" ref="AH7:AH13" si="9">AG7*$Q7</f>
        <v>0</v>
      </c>
      <c r="AI7" s="83" t="e">
        <f t="shared" ref="AI7:AI21" si="10">ROUND(MIN($AH$7:$AH$21)/AH7*$P$2,2)</f>
        <v>#DIV/0!</v>
      </c>
      <c r="AJ7" s="82"/>
      <c r="AK7" s="82"/>
      <c r="AL7" s="90">
        <f t="shared" ref="AL7:AL13" si="11">AJ7*60+AK7</f>
        <v>0</v>
      </c>
      <c r="AM7" s="189">
        <f t="shared" ref="AM7:AM13" si="12">AL7*$Q7</f>
        <v>0</v>
      </c>
      <c r="AN7" s="83" t="e">
        <f t="shared" ref="AN7:AN21" si="13">ROUND(MIN($AM$7:$AM$21)/AM7*$P$2,2)</f>
        <v>#DIV/0!</v>
      </c>
      <c r="AO7" s="89" t="e">
        <f t="shared" ref="AO7:AO13" si="14">(AD7+AI7+AN7)-MIN(AD7,AI7,AN7)</f>
        <v>#DIV/0!</v>
      </c>
      <c r="AP7" s="86" t="e">
        <f t="shared" ref="AP7:AP13" si="15">AO7+$R7</f>
        <v>#DIV/0!</v>
      </c>
      <c r="AQ7" s="101" t="e">
        <f t="shared" ref="AQ7:AQ21" si="16">RANK(AP7,$AP$7:$AP$21)</f>
        <v>#DIV/0!</v>
      </c>
      <c r="AR7" s="47"/>
      <c r="AS7" s="47"/>
    </row>
    <row r="8" spans="1:45" ht="27" customHeight="1">
      <c r="A8" s="61">
        <v>2</v>
      </c>
      <c r="B8" s="33">
        <v>31</v>
      </c>
      <c r="C8" s="66">
        <v>1</v>
      </c>
      <c r="D8" s="74" t="s">
        <v>141</v>
      </c>
      <c r="E8" s="75" t="s">
        <v>142</v>
      </c>
      <c r="F8" s="67" t="s">
        <v>9</v>
      </c>
      <c r="G8" s="68" t="s">
        <v>143</v>
      </c>
      <c r="H8" s="75" t="s">
        <v>138</v>
      </c>
      <c r="I8" s="76" t="s">
        <v>139</v>
      </c>
      <c r="J8" s="118" t="s">
        <v>10</v>
      </c>
      <c r="K8" s="69" t="s">
        <v>114</v>
      </c>
      <c r="L8" s="71" t="s">
        <v>115</v>
      </c>
      <c r="M8" s="72">
        <v>1000</v>
      </c>
      <c r="N8" s="73">
        <v>0.66800000000000004</v>
      </c>
      <c r="O8" s="73">
        <v>14.7</v>
      </c>
      <c r="P8" s="81">
        <f t="shared" si="0"/>
        <v>0.73167397919285115</v>
      </c>
      <c r="Q8" s="99">
        <f t="shared" si="1"/>
        <v>0.8</v>
      </c>
      <c r="R8" s="100">
        <f t="shared" si="2"/>
        <v>0</v>
      </c>
      <c r="S8" s="44"/>
      <c r="T8" s="58"/>
      <c r="U8" s="56"/>
      <c r="V8" s="56"/>
      <c r="W8" s="188">
        <f t="shared" si="3"/>
        <v>0</v>
      </c>
      <c r="X8" s="91">
        <f t="shared" si="4"/>
        <v>1</v>
      </c>
      <c r="Y8" s="117"/>
      <c r="Z8" s="28"/>
      <c r="AA8" s="82"/>
      <c r="AB8" s="90">
        <f t="shared" si="5"/>
        <v>0</v>
      </c>
      <c r="AC8" s="90">
        <f t="shared" si="6"/>
        <v>0</v>
      </c>
      <c r="AD8" s="83" t="e">
        <f t="shared" si="7"/>
        <v>#DIV/0!</v>
      </c>
      <c r="AE8" s="28"/>
      <c r="AF8" s="82"/>
      <c r="AG8" s="90">
        <f t="shared" si="8"/>
        <v>0</v>
      </c>
      <c r="AH8" s="90">
        <f t="shared" si="9"/>
        <v>0</v>
      </c>
      <c r="AI8" s="83" t="e">
        <f t="shared" si="10"/>
        <v>#DIV/0!</v>
      </c>
      <c r="AJ8" s="82"/>
      <c r="AK8" s="82"/>
      <c r="AL8" s="90">
        <f t="shared" si="11"/>
        <v>0</v>
      </c>
      <c r="AM8" s="189">
        <f t="shared" si="12"/>
        <v>0</v>
      </c>
      <c r="AN8" s="83" t="e">
        <f t="shared" si="13"/>
        <v>#DIV/0!</v>
      </c>
      <c r="AO8" s="89" t="e">
        <f t="shared" si="14"/>
        <v>#DIV/0!</v>
      </c>
      <c r="AP8" s="86" t="e">
        <f t="shared" si="15"/>
        <v>#DIV/0!</v>
      </c>
      <c r="AQ8" s="101" t="e">
        <f t="shared" si="16"/>
        <v>#DIV/0!</v>
      </c>
      <c r="AR8" s="47"/>
      <c r="AS8" s="47"/>
    </row>
    <row r="9" spans="1:45" ht="27" customHeight="1">
      <c r="A9" s="61">
        <v>3</v>
      </c>
      <c r="B9" s="65"/>
      <c r="C9" s="66">
        <v>1</v>
      </c>
      <c r="D9" s="74" t="s">
        <v>144</v>
      </c>
      <c r="E9" s="75" t="s">
        <v>145</v>
      </c>
      <c r="F9" s="67" t="s">
        <v>146</v>
      </c>
      <c r="G9" s="68" t="s">
        <v>147</v>
      </c>
      <c r="H9" s="75" t="s">
        <v>148</v>
      </c>
      <c r="I9" s="76" t="s">
        <v>139</v>
      </c>
      <c r="J9" s="118" t="s">
        <v>10</v>
      </c>
      <c r="K9" s="69" t="s">
        <v>118</v>
      </c>
      <c r="L9" s="71" t="s">
        <v>119</v>
      </c>
      <c r="M9" s="72">
        <v>1035</v>
      </c>
      <c r="N9" s="73">
        <v>0.59860000000000002</v>
      </c>
      <c r="O9" s="73">
        <v>8.34</v>
      </c>
      <c r="P9" s="81">
        <f t="shared" si="0"/>
        <v>0.86594141941916736</v>
      </c>
      <c r="Q9" s="99">
        <f t="shared" si="1"/>
        <v>0.88</v>
      </c>
      <c r="R9" s="100">
        <f t="shared" si="2"/>
        <v>0</v>
      </c>
      <c r="S9" s="44"/>
      <c r="T9" s="58"/>
      <c r="U9" s="56"/>
      <c r="V9" s="56"/>
      <c r="W9" s="188">
        <f t="shared" si="3"/>
        <v>0</v>
      </c>
      <c r="X9" s="91">
        <f t="shared" si="4"/>
        <v>1</v>
      </c>
      <c r="Y9" s="117"/>
      <c r="Z9" s="28"/>
      <c r="AA9" s="82"/>
      <c r="AB9" s="90">
        <f t="shared" si="5"/>
        <v>0</v>
      </c>
      <c r="AC9" s="90">
        <f t="shared" si="6"/>
        <v>0</v>
      </c>
      <c r="AD9" s="83" t="e">
        <f t="shared" si="7"/>
        <v>#DIV/0!</v>
      </c>
      <c r="AE9" s="28"/>
      <c r="AF9" s="82"/>
      <c r="AG9" s="90">
        <f t="shared" si="8"/>
        <v>0</v>
      </c>
      <c r="AH9" s="90">
        <f t="shared" si="9"/>
        <v>0</v>
      </c>
      <c r="AI9" s="83" t="e">
        <f t="shared" si="10"/>
        <v>#DIV/0!</v>
      </c>
      <c r="AJ9" s="82"/>
      <c r="AK9" s="82"/>
      <c r="AL9" s="90">
        <f t="shared" si="11"/>
        <v>0</v>
      </c>
      <c r="AM9" s="189">
        <f t="shared" si="12"/>
        <v>0</v>
      </c>
      <c r="AN9" s="83" t="e">
        <f t="shared" si="13"/>
        <v>#DIV/0!</v>
      </c>
      <c r="AO9" s="89" t="e">
        <f t="shared" si="14"/>
        <v>#DIV/0!</v>
      </c>
      <c r="AP9" s="86" t="e">
        <f t="shared" si="15"/>
        <v>#DIV/0!</v>
      </c>
      <c r="AQ9" s="101" t="e">
        <f t="shared" si="16"/>
        <v>#DIV/0!</v>
      </c>
      <c r="AR9" s="47"/>
      <c r="AS9" s="47"/>
    </row>
    <row r="10" spans="1:45" ht="27" customHeight="1">
      <c r="A10" s="61">
        <v>4</v>
      </c>
      <c r="B10" s="65"/>
      <c r="C10" s="66">
        <v>1</v>
      </c>
      <c r="D10" s="74" t="s">
        <v>149</v>
      </c>
      <c r="E10" s="75" t="s">
        <v>150</v>
      </c>
      <c r="F10" s="67" t="s">
        <v>9</v>
      </c>
      <c r="G10" s="68" t="s">
        <v>151</v>
      </c>
      <c r="H10" s="75" t="s">
        <v>152</v>
      </c>
      <c r="I10" s="76" t="s">
        <v>139</v>
      </c>
      <c r="J10" s="118" t="s">
        <v>10</v>
      </c>
      <c r="K10" s="69" t="s">
        <v>120</v>
      </c>
      <c r="L10" s="71" t="s">
        <v>121</v>
      </c>
      <c r="M10" s="72">
        <v>895</v>
      </c>
      <c r="N10" s="73">
        <v>0.46200000000000002</v>
      </c>
      <c r="O10" s="73">
        <v>10.4</v>
      </c>
      <c r="P10" s="81">
        <f t="shared" si="0"/>
        <v>0.61117849870304219</v>
      </c>
      <c r="Q10" s="99">
        <f t="shared" si="1"/>
        <v>0.75</v>
      </c>
      <c r="R10" s="100">
        <f t="shared" si="2"/>
        <v>0</v>
      </c>
      <c r="S10" s="44"/>
      <c r="T10" s="58"/>
      <c r="U10" s="56"/>
      <c r="V10" s="56"/>
      <c r="W10" s="188">
        <f t="shared" si="3"/>
        <v>0</v>
      </c>
      <c r="X10" s="91">
        <f t="shared" si="4"/>
        <v>1</v>
      </c>
      <c r="Y10" s="117"/>
      <c r="Z10" s="28"/>
      <c r="AA10" s="82"/>
      <c r="AB10" s="90">
        <f t="shared" si="5"/>
        <v>0</v>
      </c>
      <c r="AC10" s="90">
        <f t="shared" si="6"/>
        <v>0</v>
      </c>
      <c r="AD10" s="83" t="e">
        <f t="shared" si="7"/>
        <v>#DIV/0!</v>
      </c>
      <c r="AE10" s="28"/>
      <c r="AF10" s="82"/>
      <c r="AG10" s="90">
        <f t="shared" si="8"/>
        <v>0</v>
      </c>
      <c r="AH10" s="90">
        <f t="shared" si="9"/>
        <v>0</v>
      </c>
      <c r="AI10" s="83" t="e">
        <f t="shared" si="10"/>
        <v>#DIV/0!</v>
      </c>
      <c r="AJ10" s="82"/>
      <c r="AK10" s="82"/>
      <c r="AL10" s="90">
        <f t="shared" si="11"/>
        <v>0</v>
      </c>
      <c r="AM10" s="189">
        <f t="shared" si="12"/>
        <v>0</v>
      </c>
      <c r="AN10" s="83" t="e">
        <f t="shared" si="13"/>
        <v>#DIV/0!</v>
      </c>
      <c r="AO10" s="89" t="e">
        <f t="shared" si="14"/>
        <v>#DIV/0!</v>
      </c>
      <c r="AP10" s="86" t="e">
        <f t="shared" si="15"/>
        <v>#DIV/0!</v>
      </c>
      <c r="AQ10" s="101" t="e">
        <f t="shared" si="16"/>
        <v>#DIV/0!</v>
      </c>
      <c r="AR10" s="52"/>
      <c r="AS10" s="47"/>
    </row>
    <row r="11" spans="1:45" ht="27" customHeight="1">
      <c r="A11" s="61">
        <v>5</v>
      </c>
      <c r="B11" s="65"/>
      <c r="C11" s="66"/>
      <c r="D11" s="74" t="s">
        <v>153</v>
      </c>
      <c r="E11" s="75" t="s">
        <v>154</v>
      </c>
      <c r="F11" s="67" t="s">
        <v>9</v>
      </c>
      <c r="G11" s="68" t="s">
        <v>199</v>
      </c>
      <c r="H11" s="75" t="s">
        <v>155</v>
      </c>
      <c r="I11" s="76" t="s">
        <v>139</v>
      </c>
      <c r="J11" s="118" t="s">
        <v>10</v>
      </c>
      <c r="K11" s="69" t="s">
        <v>156</v>
      </c>
      <c r="L11" s="71" t="s">
        <v>157</v>
      </c>
      <c r="M11" s="72">
        <v>950</v>
      </c>
      <c r="N11" s="73">
        <v>0.72399999999999998</v>
      </c>
      <c r="O11" s="73">
        <v>7</v>
      </c>
      <c r="P11" s="81">
        <f t="shared" si="0"/>
        <v>0.92667767219211172</v>
      </c>
      <c r="Q11" s="99">
        <f t="shared" si="1"/>
        <v>0.93</v>
      </c>
      <c r="R11" s="100">
        <f t="shared" si="2"/>
        <v>0</v>
      </c>
      <c r="S11" s="44"/>
      <c r="T11" s="58"/>
      <c r="U11" s="56"/>
      <c r="V11" s="56"/>
      <c r="W11" s="188">
        <f t="shared" si="3"/>
        <v>0</v>
      </c>
      <c r="X11" s="91">
        <f t="shared" si="4"/>
        <v>1</v>
      </c>
      <c r="Y11" s="117"/>
      <c r="Z11" s="28"/>
      <c r="AA11" s="82"/>
      <c r="AB11" s="90">
        <f t="shared" si="5"/>
        <v>0</v>
      </c>
      <c r="AC11" s="90">
        <f t="shared" si="6"/>
        <v>0</v>
      </c>
      <c r="AD11" s="83" t="e">
        <f t="shared" si="7"/>
        <v>#DIV/0!</v>
      </c>
      <c r="AE11" s="28"/>
      <c r="AF11" s="82"/>
      <c r="AG11" s="90">
        <f t="shared" si="8"/>
        <v>0</v>
      </c>
      <c r="AH11" s="90">
        <f t="shared" si="9"/>
        <v>0</v>
      </c>
      <c r="AI11" s="83" t="e">
        <f t="shared" si="10"/>
        <v>#DIV/0!</v>
      </c>
      <c r="AJ11" s="82"/>
      <c r="AK11" s="82"/>
      <c r="AL11" s="90">
        <f t="shared" si="11"/>
        <v>0</v>
      </c>
      <c r="AM11" s="189">
        <f t="shared" si="12"/>
        <v>0</v>
      </c>
      <c r="AN11" s="83" t="e">
        <f t="shared" si="13"/>
        <v>#DIV/0!</v>
      </c>
      <c r="AO11" s="89" t="e">
        <f t="shared" si="14"/>
        <v>#DIV/0!</v>
      </c>
      <c r="AP11" s="86" t="e">
        <f t="shared" si="15"/>
        <v>#DIV/0!</v>
      </c>
      <c r="AQ11" s="101" t="e">
        <f t="shared" si="16"/>
        <v>#DIV/0!</v>
      </c>
      <c r="AR11" s="47"/>
      <c r="AS11" s="47"/>
    </row>
    <row r="12" spans="1:45" ht="27" customHeight="1">
      <c r="A12" s="61">
        <v>6</v>
      </c>
      <c r="B12" s="65"/>
      <c r="C12" s="66"/>
      <c r="D12" s="74" t="s">
        <v>158</v>
      </c>
      <c r="E12" s="75" t="s">
        <v>159</v>
      </c>
      <c r="F12" s="67" t="s">
        <v>9</v>
      </c>
      <c r="G12" s="68" t="s">
        <v>160</v>
      </c>
      <c r="H12" s="75" t="s">
        <v>161</v>
      </c>
      <c r="I12" s="76" t="s">
        <v>139</v>
      </c>
      <c r="J12" s="118" t="s">
        <v>10</v>
      </c>
      <c r="K12" s="69" t="s">
        <v>116</v>
      </c>
      <c r="L12" s="71" t="s">
        <v>117</v>
      </c>
      <c r="M12" s="72">
        <v>932</v>
      </c>
      <c r="N12" s="73">
        <v>0.68800000000000006</v>
      </c>
      <c r="O12" s="73">
        <v>9.17</v>
      </c>
      <c r="P12" s="81">
        <f t="shared" si="0"/>
        <v>0.80994496550684403</v>
      </c>
      <c r="Q12" s="99">
        <f t="shared" si="1"/>
        <v>0.84</v>
      </c>
      <c r="R12" s="100">
        <f t="shared" si="2"/>
        <v>0</v>
      </c>
      <c r="S12" s="44"/>
      <c r="T12" s="58"/>
      <c r="U12" s="56"/>
      <c r="V12" s="56"/>
      <c r="W12" s="188">
        <f t="shared" si="3"/>
        <v>0</v>
      </c>
      <c r="X12" s="91">
        <f t="shared" si="4"/>
        <v>1</v>
      </c>
      <c r="Y12" s="117"/>
      <c r="Z12" s="28"/>
      <c r="AA12" s="82"/>
      <c r="AB12" s="90">
        <f t="shared" si="5"/>
        <v>0</v>
      </c>
      <c r="AC12" s="90">
        <f t="shared" si="6"/>
        <v>0</v>
      </c>
      <c r="AD12" s="83" t="e">
        <f t="shared" si="7"/>
        <v>#DIV/0!</v>
      </c>
      <c r="AE12" s="28"/>
      <c r="AF12" s="82"/>
      <c r="AG12" s="90">
        <f t="shared" si="8"/>
        <v>0</v>
      </c>
      <c r="AH12" s="90">
        <f t="shared" si="9"/>
        <v>0</v>
      </c>
      <c r="AI12" s="83" t="e">
        <f t="shared" si="10"/>
        <v>#DIV/0!</v>
      </c>
      <c r="AJ12" s="82"/>
      <c r="AK12" s="82"/>
      <c r="AL12" s="90">
        <f t="shared" si="11"/>
        <v>0</v>
      </c>
      <c r="AM12" s="189">
        <f t="shared" si="12"/>
        <v>0</v>
      </c>
      <c r="AN12" s="83" t="e">
        <f t="shared" si="13"/>
        <v>#DIV/0!</v>
      </c>
      <c r="AO12" s="89" t="e">
        <f t="shared" si="14"/>
        <v>#DIV/0!</v>
      </c>
      <c r="AP12" s="86" t="e">
        <f t="shared" si="15"/>
        <v>#DIV/0!</v>
      </c>
      <c r="AQ12" s="101" t="e">
        <f t="shared" si="16"/>
        <v>#DIV/0!</v>
      </c>
      <c r="AR12" s="52"/>
      <c r="AS12" s="47"/>
    </row>
    <row r="13" spans="1:45" ht="27" customHeight="1">
      <c r="A13" s="61">
        <v>7</v>
      </c>
      <c r="B13" s="33"/>
      <c r="C13" s="66"/>
      <c r="D13" s="74" t="s">
        <v>38</v>
      </c>
      <c r="E13" s="75" t="s">
        <v>150</v>
      </c>
      <c r="F13" s="67" t="s">
        <v>9</v>
      </c>
      <c r="G13" s="68" t="s">
        <v>162</v>
      </c>
      <c r="H13" s="75" t="s">
        <v>163</v>
      </c>
      <c r="I13" s="76" t="s">
        <v>164</v>
      </c>
      <c r="J13" s="118" t="s">
        <v>10</v>
      </c>
      <c r="K13" s="69" t="s">
        <v>124</v>
      </c>
      <c r="L13" s="71" t="s">
        <v>125</v>
      </c>
      <c r="M13" s="72">
        <v>910</v>
      </c>
      <c r="N13" s="73">
        <v>1.2050000000000001</v>
      </c>
      <c r="O13" s="73">
        <v>11.015000000000001</v>
      </c>
      <c r="P13" s="81">
        <f t="shared" si="0"/>
        <v>0.98455936151413581</v>
      </c>
      <c r="Q13" s="99">
        <f t="shared" si="1"/>
        <v>0.98</v>
      </c>
      <c r="R13" s="100">
        <f t="shared" si="2"/>
        <v>0</v>
      </c>
      <c r="S13" s="44"/>
      <c r="T13" s="58"/>
      <c r="U13" s="56"/>
      <c r="V13" s="56"/>
      <c r="W13" s="188">
        <f t="shared" si="3"/>
        <v>0</v>
      </c>
      <c r="X13" s="91">
        <f t="shared" si="4"/>
        <v>1</v>
      </c>
      <c r="Y13" s="117"/>
      <c r="Z13" s="28"/>
      <c r="AA13" s="82"/>
      <c r="AB13" s="90">
        <f t="shared" si="5"/>
        <v>0</v>
      </c>
      <c r="AC13" s="90">
        <f t="shared" si="6"/>
        <v>0</v>
      </c>
      <c r="AD13" s="83" t="e">
        <f t="shared" si="7"/>
        <v>#DIV/0!</v>
      </c>
      <c r="AE13" s="28"/>
      <c r="AF13" s="82"/>
      <c r="AG13" s="90">
        <f t="shared" si="8"/>
        <v>0</v>
      </c>
      <c r="AH13" s="90">
        <f t="shared" si="9"/>
        <v>0</v>
      </c>
      <c r="AI13" s="83" t="e">
        <f t="shared" si="10"/>
        <v>#DIV/0!</v>
      </c>
      <c r="AJ13" s="82"/>
      <c r="AK13" s="82"/>
      <c r="AL13" s="90">
        <f t="shared" si="11"/>
        <v>0</v>
      </c>
      <c r="AM13" s="189">
        <f t="shared" si="12"/>
        <v>0</v>
      </c>
      <c r="AN13" s="83" t="e">
        <f t="shared" si="13"/>
        <v>#DIV/0!</v>
      </c>
      <c r="AO13" s="89" t="e">
        <f t="shared" si="14"/>
        <v>#DIV/0!</v>
      </c>
      <c r="AP13" s="86" t="e">
        <f t="shared" si="15"/>
        <v>#DIV/0!</v>
      </c>
      <c r="AQ13" s="101" t="e">
        <f t="shared" si="16"/>
        <v>#DIV/0!</v>
      </c>
      <c r="AR13" s="52"/>
      <c r="AS13" s="47"/>
    </row>
    <row r="14" spans="1:45" ht="27" customHeight="1">
      <c r="A14" s="61">
        <v>8</v>
      </c>
      <c r="B14" s="33"/>
      <c r="C14" s="66"/>
      <c r="D14" s="74" t="s">
        <v>166</v>
      </c>
      <c r="E14" s="75" t="s">
        <v>167</v>
      </c>
      <c r="F14" s="67" t="s">
        <v>9</v>
      </c>
      <c r="G14" s="68" t="s">
        <v>168</v>
      </c>
      <c r="H14" s="75" t="s">
        <v>169</v>
      </c>
      <c r="I14" s="76" t="s">
        <v>139</v>
      </c>
      <c r="J14" s="118" t="s">
        <v>10</v>
      </c>
      <c r="K14" s="69" t="s">
        <v>127</v>
      </c>
      <c r="L14" s="71" t="s">
        <v>128</v>
      </c>
      <c r="M14" s="72">
        <v>930</v>
      </c>
      <c r="N14" s="73">
        <v>0.54049999999999998</v>
      </c>
      <c r="O14" s="73">
        <v>9.4</v>
      </c>
      <c r="P14" s="81">
        <f t="shared" ref="P14:P21" si="17">M14*SQRT(N14)/$M$2/EXP(LN(O14)/3)</f>
        <v>0.71046060910180475</v>
      </c>
      <c r="Q14" s="99">
        <f t="shared" ref="Q14:Q21" si="18">ROUND(IF(P14&gt;=1,P14/EXP(2*LOG10(P14)*LN(P14)),P14*EXP(2*LOG10(P14)*LN(P14))),2)</f>
        <v>0.79</v>
      </c>
      <c r="R14" s="100">
        <f t="shared" ref="R14:R21" si="19">W14</f>
        <v>0</v>
      </c>
      <c r="S14" s="44"/>
      <c r="T14" s="58"/>
      <c r="U14" s="56"/>
      <c r="V14" s="56"/>
      <c r="W14" s="188">
        <f t="shared" ref="W14:W21" si="20">ROUND(((SUM(T14:V14))/3),2)</f>
        <v>0</v>
      </c>
      <c r="X14" s="91">
        <f t="shared" si="4"/>
        <v>1</v>
      </c>
      <c r="Y14" s="117"/>
      <c r="Z14" s="28"/>
      <c r="AA14" s="82"/>
      <c r="AB14" s="90">
        <f t="shared" ref="AB14:AB21" si="21">Z14*60+AA14</f>
        <v>0</v>
      </c>
      <c r="AC14" s="90">
        <f t="shared" ref="AC14:AC21" si="22">AB14*$Q14</f>
        <v>0</v>
      </c>
      <c r="AD14" s="83" t="e">
        <f t="shared" si="7"/>
        <v>#DIV/0!</v>
      </c>
      <c r="AE14" s="28"/>
      <c r="AF14" s="82"/>
      <c r="AG14" s="90">
        <f t="shared" ref="AG14:AG21" si="23">AE14*60+AF14</f>
        <v>0</v>
      </c>
      <c r="AH14" s="90">
        <f t="shared" ref="AH14:AH21" si="24">AG14*$Q14</f>
        <v>0</v>
      </c>
      <c r="AI14" s="83" t="e">
        <f t="shared" si="10"/>
        <v>#DIV/0!</v>
      </c>
      <c r="AJ14" s="82"/>
      <c r="AK14" s="82"/>
      <c r="AL14" s="90">
        <f t="shared" ref="AL14:AL21" si="25">AJ14*60+AK14</f>
        <v>0</v>
      </c>
      <c r="AM14" s="189">
        <f t="shared" ref="AM14:AM21" si="26">AL14*$Q14</f>
        <v>0</v>
      </c>
      <c r="AN14" s="83" t="e">
        <f t="shared" si="13"/>
        <v>#DIV/0!</v>
      </c>
      <c r="AO14" s="89" t="e">
        <f t="shared" ref="AO14:AO21" si="27">(AD14+AI14+AN14)-MIN(AD14,AI14,AN14)</f>
        <v>#DIV/0!</v>
      </c>
      <c r="AP14" s="86" t="e">
        <f t="shared" ref="AP14:AP21" si="28">AO14+$R14</f>
        <v>#DIV/0!</v>
      </c>
      <c r="AQ14" s="101" t="e">
        <f t="shared" si="16"/>
        <v>#DIV/0!</v>
      </c>
      <c r="AR14" s="52"/>
      <c r="AS14" s="47"/>
    </row>
    <row r="15" spans="1:45" ht="27" customHeight="1">
      <c r="A15" s="61">
        <v>9</v>
      </c>
      <c r="B15" s="33"/>
      <c r="C15" s="66"/>
      <c r="D15" s="74" t="s">
        <v>170</v>
      </c>
      <c r="E15" s="75" t="s">
        <v>171</v>
      </c>
      <c r="F15" s="67" t="s">
        <v>9</v>
      </c>
      <c r="G15" s="68" t="s">
        <v>172</v>
      </c>
      <c r="H15" s="75" t="s">
        <v>173</v>
      </c>
      <c r="I15" s="76" t="s">
        <v>139</v>
      </c>
      <c r="J15" s="118" t="s">
        <v>10</v>
      </c>
      <c r="K15" s="69" t="s">
        <v>124</v>
      </c>
      <c r="L15" s="71" t="s">
        <v>125</v>
      </c>
      <c r="M15" s="72">
        <v>890</v>
      </c>
      <c r="N15" s="73">
        <v>0.98</v>
      </c>
      <c r="O15" s="73">
        <v>13.35</v>
      </c>
      <c r="P15" s="81">
        <f t="shared" si="17"/>
        <v>0.81447504047328956</v>
      </c>
      <c r="Q15" s="99">
        <f t="shared" si="18"/>
        <v>0.84</v>
      </c>
      <c r="R15" s="100">
        <f t="shared" si="19"/>
        <v>0</v>
      </c>
      <c r="S15" s="44"/>
      <c r="T15" s="58"/>
      <c r="U15" s="56"/>
      <c r="V15" s="56"/>
      <c r="W15" s="188">
        <f t="shared" si="20"/>
        <v>0</v>
      </c>
      <c r="X15" s="91">
        <f t="shared" si="4"/>
        <v>1</v>
      </c>
      <c r="Y15" s="117"/>
      <c r="Z15" s="28"/>
      <c r="AA15" s="82"/>
      <c r="AB15" s="90">
        <f t="shared" si="21"/>
        <v>0</v>
      </c>
      <c r="AC15" s="90">
        <f t="shared" si="22"/>
        <v>0</v>
      </c>
      <c r="AD15" s="83" t="e">
        <f t="shared" si="7"/>
        <v>#DIV/0!</v>
      </c>
      <c r="AE15" s="28"/>
      <c r="AF15" s="82"/>
      <c r="AG15" s="90">
        <f t="shared" si="23"/>
        <v>0</v>
      </c>
      <c r="AH15" s="90">
        <f t="shared" si="24"/>
        <v>0</v>
      </c>
      <c r="AI15" s="83" t="e">
        <f t="shared" si="10"/>
        <v>#DIV/0!</v>
      </c>
      <c r="AJ15" s="82"/>
      <c r="AK15" s="82"/>
      <c r="AL15" s="90">
        <f t="shared" si="25"/>
        <v>0</v>
      </c>
      <c r="AM15" s="189">
        <f t="shared" si="26"/>
        <v>0</v>
      </c>
      <c r="AN15" s="83" t="e">
        <f t="shared" si="13"/>
        <v>#DIV/0!</v>
      </c>
      <c r="AO15" s="89" t="e">
        <f t="shared" si="27"/>
        <v>#DIV/0!</v>
      </c>
      <c r="AP15" s="86" t="e">
        <f t="shared" si="28"/>
        <v>#DIV/0!</v>
      </c>
      <c r="AQ15" s="101" t="e">
        <f t="shared" si="16"/>
        <v>#DIV/0!</v>
      </c>
      <c r="AR15" s="52"/>
      <c r="AS15" s="47"/>
    </row>
    <row r="16" spans="1:45" ht="27" customHeight="1">
      <c r="A16" s="61">
        <v>10</v>
      </c>
      <c r="B16" s="33"/>
      <c r="C16" s="66"/>
      <c r="D16" s="74" t="s">
        <v>174</v>
      </c>
      <c r="E16" s="75" t="s">
        <v>175</v>
      </c>
      <c r="F16" s="67" t="s">
        <v>9</v>
      </c>
      <c r="G16" s="68" t="s">
        <v>176</v>
      </c>
      <c r="H16" s="75" t="s">
        <v>138</v>
      </c>
      <c r="I16" s="76">
        <v>88</v>
      </c>
      <c r="J16" s="118" t="s">
        <v>10</v>
      </c>
      <c r="K16" s="69" t="s">
        <v>126</v>
      </c>
      <c r="L16" s="71" t="s">
        <v>125</v>
      </c>
      <c r="M16" s="72">
        <v>830</v>
      </c>
      <c r="N16" s="73">
        <v>0.54</v>
      </c>
      <c r="O16" s="73">
        <v>11.2</v>
      </c>
      <c r="P16" s="81">
        <f t="shared" si="17"/>
        <v>0.59782047974112895</v>
      </c>
      <c r="Q16" s="99">
        <f t="shared" si="18"/>
        <v>0.75</v>
      </c>
      <c r="R16" s="100">
        <f t="shared" si="19"/>
        <v>0</v>
      </c>
      <c r="S16" s="44"/>
      <c r="T16" s="58"/>
      <c r="U16" s="56"/>
      <c r="V16" s="56"/>
      <c r="W16" s="188">
        <f t="shared" si="20"/>
        <v>0</v>
      </c>
      <c r="X16" s="91">
        <f t="shared" si="4"/>
        <v>1</v>
      </c>
      <c r="Y16" s="117"/>
      <c r="Z16" s="28"/>
      <c r="AA16" s="82"/>
      <c r="AB16" s="90">
        <f t="shared" si="21"/>
        <v>0</v>
      </c>
      <c r="AC16" s="90">
        <f t="shared" si="22"/>
        <v>0</v>
      </c>
      <c r="AD16" s="83" t="e">
        <f t="shared" si="7"/>
        <v>#DIV/0!</v>
      </c>
      <c r="AE16" s="28"/>
      <c r="AF16" s="82"/>
      <c r="AG16" s="90">
        <f t="shared" si="23"/>
        <v>0</v>
      </c>
      <c r="AH16" s="90">
        <f t="shared" si="24"/>
        <v>0</v>
      </c>
      <c r="AI16" s="83" t="e">
        <f t="shared" si="10"/>
        <v>#DIV/0!</v>
      </c>
      <c r="AJ16" s="82"/>
      <c r="AK16" s="82"/>
      <c r="AL16" s="90">
        <f t="shared" si="25"/>
        <v>0</v>
      </c>
      <c r="AM16" s="189">
        <f t="shared" si="26"/>
        <v>0</v>
      </c>
      <c r="AN16" s="83" t="e">
        <f t="shared" si="13"/>
        <v>#DIV/0!</v>
      </c>
      <c r="AO16" s="89" t="e">
        <f t="shared" si="27"/>
        <v>#DIV/0!</v>
      </c>
      <c r="AP16" s="86" t="e">
        <f t="shared" si="28"/>
        <v>#DIV/0!</v>
      </c>
      <c r="AQ16" s="101" t="e">
        <f t="shared" si="16"/>
        <v>#DIV/0!</v>
      </c>
      <c r="AR16" s="52"/>
      <c r="AS16" s="47"/>
    </row>
    <row r="17" spans="1:45" ht="27" customHeight="1">
      <c r="A17" s="61">
        <v>11</v>
      </c>
      <c r="B17" s="33"/>
      <c r="C17" s="66"/>
      <c r="D17" s="74" t="s">
        <v>177</v>
      </c>
      <c r="E17" s="75" t="s">
        <v>175</v>
      </c>
      <c r="F17" s="67" t="s">
        <v>9</v>
      </c>
      <c r="G17" s="68" t="s">
        <v>178</v>
      </c>
      <c r="H17" s="75" t="s">
        <v>179</v>
      </c>
      <c r="I17" s="76" t="s">
        <v>139</v>
      </c>
      <c r="J17" s="118" t="s">
        <v>10</v>
      </c>
      <c r="K17" s="69" t="s">
        <v>180</v>
      </c>
      <c r="L17" s="71" t="s">
        <v>11</v>
      </c>
      <c r="M17" s="72">
        <v>1220</v>
      </c>
      <c r="N17" s="73">
        <v>1.23</v>
      </c>
      <c r="O17" s="73">
        <v>18.3</v>
      </c>
      <c r="P17" s="81">
        <f t="shared" si="17"/>
        <v>1.1259795781916939</v>
      </c>
      <c r="Q17" s="99">
        <f t="shared" si="18"/>
        <v>1.1100000000000001</v>
      </c>
      <c r="R17" s="100">
        <f t="shared" si="19"/>
        <v>0</v>
      </c>
      <c r="S17" s="44"/>
      <c r="T17" s="58"/>
      <c r="U17" s="56"/>
      <c r="V17" s="56"/>
      <c r="W17" s="188">
        <f t="shared" si="20"/>
        <v>0</v>
      </c>
      <c r="X17" s="91">
        <f t="shared" si="4"/>
        <v>1</v>
      </c>
      <c r="Y17" s="117"/>
      <c r="Z17" s="28"/>
      <c r="AA17" s="82"/>
      <c r="AB17" s="90">
        <f t="shared" si="21"/>
        <v>0</v>
      </c>
      <c r="AC17" s="90">
        <f t="shared" si="22"/>
        <v>0</v>
      </c>
      <c r="AD17" s="83" t="e">
        <f t="shared" si="7"/>
        <v>#DIV/0!</v>
      </c>
      <c r="AE17" s="28"/>
      <c r="AF17" s="82"/>
      <c r="AG17" s="90">
        <f t="shared" si="23"/>
        <v>0</v>
      </c>
      <c r="AH17" s="90">
        <f t="shared" si="24"/>
        <v>0</v>
      </c>
      <c r="AI17" s="83" t="e">
        <f t="shared" si="10"/>
        <v>#DIV/0!</v>
      </c>
      <c r="AJ17" s="82"/>
      <c r="AK17" s="82"/>
      <c r="AL17" s="90">
        <f t="shared" si="25"/>
        <v>0</v>
      </c>
      <c r="AM17" s="189">
        <f t="shared" si="26"/>
        <v>0</v>
      </c>
      <c r="AN17" s="83" t="e">
        <f t="shared" si="13"/>
        <v>#DIV/0!</v>
      </c>
      <c r="AO17" s="89" t="e">
        <f t="shared" si="27"/>
        <v>#DIV/0!</v>
      </c>
      <c r="AP17" s="86" t="e">
        <f t="shared" si="28"/>
        <v>#DIV/0!</v>
      </c>
      <c r="AQ17" s="101" t="e">
        <f t="shared" si="16"/>
        <v>#DIV/0!</v>
      </c>
      <c r="AR17" s="52"/>
      <c r="AS17" s="47"/>
    </row>
    <row r="18" spans="1:45" ht="27" customHeight="1">
      <c r="A18" s="61">
        <v>12</v>
      </c>
      <c r="B18" s="33"/>
      <c r="C18" s="66"/>
      <c r="D18" s="74" t="s">
        <v>181</v>
      </c>
      <c r="E18" s="75" t="s">
        <v>182</v>
      </c>
      <c r="F18" s="67" t="s">
        <v>9</v>
      </c>
      <c r="G18" s="68" t="s">
        <v>183</v>
      </c>
      <c r="H18" s="75" t="s">
        <v>138</v>
      </c>
      <c r="I18" s="76" t="s">
        <v>139</v>
      </c>
      <c r="J18" s="118" t="s">
        <v>10</v>
      </c>
      <c r="K18" s="69" t="s">
        <v>129</v>
      </c>
      <c r="L18" s="71" t="s">
        <v>130</v>
      </c>
      <c r="M18" s="72">
        <v>1200</v>
      </c>
      <c r="N18" s="73">
        <v>1.08</v>
      </c>
      <c r="O18" s="73">
        <v>10</v>
      </c>
      <c r="P18" s="81">
        <f t="shared" si="17"/>
        <v>1.2693896348939522</v>
      </c>
      <c r="Q18" s="99">
        <f t="shared" si="18"/>
        <v>1.21</v>
      </c>
      <c r="R18" s="100">
        <f t="shared" si="19"/>
        <v>0</v>
      </c>
      <c r="S18" s="44"/>
      <c r="T18" s="58"/>
      <c r="U18" s="56"/>
      <c r="V18" s="56"/>
      <c r="W18" s="188">
        <f t="shared" si="20"/>
        <v>0</v>
      </c>
      <c r="X18" s="91">
        <f t="shared" si="4"/>
        <v>1</v>
      </c>
      <c r="Y18" s="117"/>
      <c r="Z18" s="28"/>
      <c r="AA18" s="82"/>
      <c r="AB18" s="90">
        <f t="shared" si="21"/>
        <v>0</v>
      </c>
      <c r="AC18" s="90">
        <f t="shared" si="22"/>
        <v>0</v>
      </c>
      <c r="AD18" s="83" t="e">
        <f t="shared" si="7"/>
        <v>#DIV/0!</v>
      </c>
      <c r="AE18" s="28"/>
      <c r="AF18" s="82"/>
      <c r="AG18" s="90">
        <f t="shared" si="23"/>
        <v>0</v>
      </c>
      <c r="AH18" s="90">
        <f t="shared" si="24"/>
        <v>0</v>
      </c>
      <c r="AI18" s="83" t="e">
        <f t="shared" si="10"/>
        <v>#DIV/0!</v>
      </c>
      <c r="AJ18" s="82"/>
      <c r="AK18" s="82"/>
      <c r="AL18" s="90">
        <f t="shared" si="25"/>
        <v>0</v>
      </c>
      <c r="AM18" s="189">
        <f t="shared" si="26"/>
        <v>0</v>
      </c>
      <c r="AN18" s="83" t="e">
        <f t="shared" si="13"/>
        <v>#DIV/0!</v>
      </c>
      <c r="AO18" s="89" t="e">
        <f t="shared" si="27"/>
        <v>#DIV/0!</v>
      </c>
      <c r="AP18" s="86" t="e">
        <f t="shared" si="28"/>
        <v>#DIV/0!</v>
      </c>
      <c r="AQ18" s="101" t="e">
        <f t="shared" si="16"/>
        <v>#DIV/0!</v>
      </c>
      <c r="AR18" s="52"/>
      <c r="AS18" s="47"/>
    </row>
    <row r="19" spans="1:45" ht="27" customHeight="1">
      <c r="A19" s="61">
        <v>13</v>
      </c>
      <c r="B19" s="33"/>
      <c r="C19" s="66"/>
      <c r="D19" s="74" t="s">
        <v>184</v>
      </c>
      <c r="E19" s="75" t="s">
        <v>185</v>
      </c>
      <c r="F19" s="67" t="s">
        <v>9</v>
      </c>
      <c r="G19" s="68" t="s">
        <v>200</v>
      </c>
      <c r="H19" s="75" t="s">
        <v>134</v>
      </c>
      <c r="I19" s="76" t="s">
        <v>139</v>
      </c>
      <c r="J19" s="118" t="s">
        <v>10</v>
      </c>
      <c r="K19" s="69" t="s">
        <v>186</v>
      </c>
      <c r="L19" s="71" t="s">
        <v>187</v>
      </c>
      <c r="M19" s="72">
        <v>730</v>
      </c>
      <c r="N19" s="73">
        <v>0.42799999999999999</v>
      </c>
      <c r="O19" s="73">
        <v>4</v>
      </c>
      <c r="P19" s="81">
        <f t="shared" si="17"/>
        <v>0.65977102402960708</v>
      </c>
      <c r="Q19" s="99">
        <f t="shared" si="18"/>
        <v>0.77</v>
      </c>
      <c r="R19" s="100">
        <f t="shared" si="19"/>
        <v>0</v>
      </c>
      <c r="S19" s="44"/>
      <c r="T19" s="58"/>
      <c r="U19" s="56"/>
      <c r="V19" s="56"/>
      <c r="W19" s="188">
        <f t="shared" si="20"/>
        <v>0</v>
      </c>
      <c r="X19" s="91">
        <f t="shared" si="4"/>
        <v>1</v>
      </c>
      <c r="Y19" s="117"/>
      <c r="Z19" s="28"/>
      <c r="AA19" s="82"/>
      <c r="AB19" s="90">
        <f t="shared" si="21"/>
        <v>0</v>
      </c>
      <c r="AC19" s="90">
        <f t="shared" si="22"/>
        <v>0</v>
      </c>
      <c r="AD19" s="83" t="e">
        <f t="shared" si="7"/>
        <v>#DIV/0!</v>
      </c>
      <c r="AE19" s="28"/>
      <c r="AF19" s="82"/>
      <c r="AG19" s="90">
        <f t="shared" si="23"/>
        <v>0</v>
      </c>
      <c r="AH19" s="90">
        <f t="shared" si="24"/>
        <v>0</v>
      </c>
      <c r="AI19" s="83" t="e">
        <f t="shared" si="10"/>
        <v>#DIV/0!</v>
      </c>
      <c r="AJ19" s="82"/>
      <c r="AK19" s="82"/>
      <c r="AL19" s="90">
        <f t="shared" si="25"/>
        <v>0</v>
      </c>
      <c r="AM19" s="189">
        <f t="shared" si="26"/>
        <v>0</v>
      </c>
      <c r="AN19" s="83" t="e">
        <f t="shared" si="13"/>
        <v>#DIV/0!</v>
      </c>
      <c r="AO19" s="89" t="e">
        <f t="shared" si="27"/>
        <v>#DIV/0!</v>
      </c>
      <c r="AP19" s="86" t="e">
        <f t="shared" si="28"/>
        <v>#DIV/0!</v>
      </c>
      <c r="AQ19" s="101" t="e">
        <f t="shared" si="16"/>
        <v>#DIV/0!</v>
      </c>
      <c r="AR19" s="52"/>
      <c r="AS19" s="47"/>
    </row>
    <row r="20" spans="1:45" ht="27" customHeight="1">
      <c r="A20" s="61">
        <v>14</v>
      </c>
      <c r="B20" s="33"/>
      <c r="C20" s="66"/>
      <c r="D20" s="74" t="s">
        <v>188</v>
      </c>
      <c r="E20" s="75" t="s">
        <v>154</v>
      </c>
      <c r="F20" s="67" t="s">
        <v>9</v>
      </c>
      <c r="G20" s="68" t="s">
        <v>189</v>
      </c>
      <c r="H20" s="75" t="s">
        <v>190</v>
      </c>
      <c r="I20" s="76" t="s">
        <v>139</v>
      </c>
      <c r="J20" s="118" t="s">
        <v>10</v>
      </c>
      <c r="K20" s="69" t="s">
        <v>191</v>
      </c>
      <c r="L20" s="71" t="s">
        <v>82</v>
      </c>
      <c r="M20" s="72">
        <v>753</v>
      </c>
      <c r="N20" s="73">
        <v>0.49299999999999999</v>
      </c>
      <c r="O20" s="73">
        <v>8.6</v>
      </c>
      <c r="P20" s="81">
        <f t="shared" si="17"/>
        <v>0.56591878417175889</v>
      </c>
      <c r="Q20" s="99">
        <f t="shared" si="18"/>
        <v>0.75</v>
      </c>
      <c r="R20" s="100">
        <f t="shared" si="19"/>
        <v>0</v>
      </c>
      <c r="S20" s="44"/>
      <c r="T20" s="58"/>
      <c r="U20" s="56"/>
      <c r="V20" s="56"/>
      <c r="W20" s="188">
        <f t="shared" si="20"/>
        <v>0</v>
      </c>
      <c r="X20" s="91">
        <f t="shared" si="4"/>
        <v>1</v>
      </c>
      <c r="Y20" s="117"/>
      <c r="Z20" s="28"/>
      <c r="AA20" s="82"/>
      <c r="AB20" s="90">
        <f t="shared" si="21"/>
        <v>0</v>
      </c>
      <c r="AC20" s="90">
        <f t="shared" si="22"/>
        <v>0</v>
      </c>
      <c r="AD20" s="83" t="e">
        <f t="shared" si="7"/>
        <v>#DIV/0!</v>
      </c>
      <c r="AE20" s="28"/>
      <c r="AF20" s="82"/>
      <c r="AG20" s="90">
        <f t="shared" si="23"/>
        <v>0</v>
      </c>
      <c r="AH20" s="90">
        <f t="shared" si="24"/>
        <v>0</v>
      </c>
      <c r="AI20" s="83" t="e">
        <f t="shared" si="10"/>
        <v>#DIV/0!</v>
      </c>
      <c r="AJ20" s="82"/>
      <c r="AK20" s="82"/>
      <c r="AL20" s="90">
        <f t="shared" si="25"/>
        <v>0</v>
      </c>
      <c r="AM20" s="189">
        <f t="shared" si="26"/>
        <v>0</v>
      </c>
      <c r="AN20" s="83" t="e">
        <f t="shared" si="13"/>
        <v>#DIV/0!</v>
      </c>
      <c r="AO20" s="89" t="e">
        <f t="shared" si="27"/>
        <v>#DIV/0!</v>
      </c>
      <c r="AP20" s="86" t="e">
        <f t="shared" si="28"/>
        <v>#DIV/0!</v>
      </c>
      <c r="AQ20" s="101" t="e">
        <f t="shared" si="16"/>
        <v>#DIV/0!</v>
      </c>
      <c r="AR20" s="52"/>
      <c r="AS20" s="47"/>
    </row>
    <row r="21" spans="1:45" ht="27" customHeight="1">
      <c r="A21" s="61">
        <v>15</v>
      </c>
      <c r="B21" s="33"/>
      <c r="C21" s="66"/>
      <c r="D21" s="74" t="s">
        <v>192</v>
      </c>
      <c r="E21" s="75" t="s">
        <v>193</v>
      </c>
      <c r="F21" s="67" t="s">
        <v>9</v>
      </c>
      <c r="G21" s="68" t="s">
        <v>133</v>
      </c>
      <c r="H21" s="75" t="s">
        <v>134</v>
      </c>
      <c r="I21" s="76" t="s">
        <v>139</v>
      </c>
      <c r="J21" s="118" t="s">
        <v>10</v>
      </c>
      <c r="K21" s="69" t="s">
        <v>135</v>
      </c>
      <c r="L21" s="71" t="s">
        <v>123</v>
      </c>
      <c r="M21" s="72">
        <v>930</v>
      </c>
      <c r="N21" s="73">
        <v>0.86799999999999999</v>
      </c>
      <c r="O21" s="73">
        <v>17.3</v>
      </c>
      <c r="P21" s="81">
        <f t="shared" si="17"/>
        <v>0.73467613757153793</v>
      </c>
      <c r="Q21" s="99">
        <f t="shared" si="18"/>
        <v>0.8</v>
      </c>
      <c r="R21" s="100">
        <f t="shared" si="19"/>
        <v>0</v>
      </c>
      <c r="S21" s="44"/>
      <c r="T21" s="58"/>
      <c r="U21" s="56"/>
      <c r="V21" s="56"/>
      <c r="W21" s="188">
        <f t="shared" si="20"/>
        <v>0</v>
      </c>
      <c r="X21" s="91">
        <f t="shared" si="4"/>
        <v>1</v>
      </c>
      <c r="Y21" s="117"/>
      <c r="Z21" s="28"/>
      <c r="AA21" s="82"/>
      <c r="AB21" s="90">
        <f t="shared" si="21"/>
        <v>0</v>
      </c>
      <c r="AC21" s="90">
        <f t="shared" si="22"/>
        <v>0</v>
      </c>
      <c r="AD21" s="83" t="e">
        <f t="shared" si="7"/>
        <v>#DIV/0!</v>
      </c>
      <c r="AE21" s="28"/>
      <c r="AF21" s="82"/>
      <c r="AG21" s="90">
        <f t="shared" si="23"/>
        <v>0</v>
      </c>
      <c r="AH21" s="90">
        <f t="shared" si="24"/>
        <v>0</v>
      </c>
      <c r="AI21" s="83" t="e">
        <f t="shared" si="10"/>
        <v>#DIV/0!</v>
      </c>
      <c r="AJ21" s="82"/>
      <c r="AK21" s="82"/>
      <c r="AL21" s="90">
        <f t="shared" si="25"/>
        <v>0</v>
      </c>
      <c r="AM21" s="189">
        <f t="shared" si="26"/>
        <v>0</v>
      </c>
      <c r="AN21" s="83" t="e">
        <f t="shared" si="13"/>
        <v>#DIV/0!</v>
      </c>
      <c r="AO21" s="89" t="e">
        <f t="shared" si="27"/>
        <v>#DIV/0!</v>
      </c>
      <c r="AP21" s="86" t="e">
        <f t="shared" si="28"/>
        <v>#DIV/0!</v>
      </c>
      <c r="AQ21" s="101" t="e">
        <f t="shared" si="16"/>
        <v>#DIV/0!</v>
      </c>
      <c r="AR21" s="52"/>
      <c r="AS21" s="47"/>
    </row>
    <row r="22" spans="1:45">
      <c r="C22" s="22"/>
    </row>
    <row r="23" spans="1:45">
      <c r="C23" s="22"/>
    </row>
    <row r="24" spans="1:45">
      <c r="C24" s="22"/>
    </row>
    <row r="25" spans="1:45">
      <c r="C25" s="22"/>
    </row>
  </sheetData>
  <autoFilter ref="A6:O21"/>
  <mergeCells count="12">
    <mergeCell ref="D4:G4"/>
    <mergeCell ref="I4:I5"/>
    <mergeCell ref="J4:R4"/>
    <mergeCell ref="AE5:AG5"/>
    <mergeCell ref="Z3:AQ3"/>
    <mergeCell ref="Z4:AB4"/>
    <mergeCell ref="Z5:AB5"/>
    <mergeCell ref="T4:X4"/>
    <mergeCell ref="X5:X6"/>
    <mergeCell ref="AE4:AG4"/>
    <mergeCell ref="AJ5:AL5"/>
    <mergeCell ref="AJ4:AL4"/>
  </mergeCells>
  <phoneticPr fontId="0" type="noConversion"/>
  <pageMargins left="0.78740157480314965" right="0.78740157480314965" top="0.39370078740157483" bottom="0.78740157480314965" header="0.51181102362204722" footer="0.51181102362204722"/>
  <pageSetup paperSize="9" scale="50" fitToHeight="3" orientation="landscape" r:id="rId1"/>
  <headerFooter alignWithMargins="0">
    <oddFooter>&amp;L&amp;F/ &amp;A&amp;CStrana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25"/>
  <sheetViews>
    <sheetView topLeftCell="H1" zoomScale="64" zoomScaleNormal="64" workbookViewId="0">
      <selection activeCell="S23" sqref="S22:AE23"/>
    </sheetView>
  </sheetViews>
  <sheetFormatPr defaultRowHeight="12.75"/>
  <cols>
    <col min="1" max="1" width="6.28515625" style="2" customWidth="1"/>
    <col min="2" max="2" width="9.28515625" style="2" hidden="1" customWidth="1"/>
    <col min="3" max="3" width="5.42578125" style="2" hidden="1" customWidth="1"/>
    <col min="4" max="4" width="17.7109375" style="2" customWidth="1"/>
    <col min="5" max="5" width="16.42578125" style="2" customWidth="1"/>
    <col min="6" max="6" width="5.7109375" style="2" customWidth="1"/>
    <col min="7" max="7" width="17.5703125" style="2" customWidth="1"/>
    <col min="8" max="8" width="32.5703125" style="2" customWidth="1"/>
    <col min="9" max="9" width="12.28515625" style="2" customWidth="1"/>
    <col min="10" max="10" width="10.140625" style="2" customWidth="1"/>
    <col min="11" max="11" width="20.85546875" style="79" customWidth="1"/>
    <col min="12" max="12" width="9.7109375" style="2" customWidth="1"/>
    <col min="13" max="13" width="11.28515625" style="2" customWidth="1"/>
    <col min="14" max="14" width="8.42578125" style="2" customWidth="1"/>
    <col min="15" max="15" width="12" style="2" customWidth="1"/>
    <col min="16" max="16" width="10.5703125" style="2" customWidth="1"/>
    <col min="17" max="17" width="14.140625" style="2" customWidth="1"/>
    <col min="18" max="18" width="12.42578125" style="2" customWidth="1"/>
    <col min="19" max="19" width="2.28515625" style="2" customWidth="1"/>
    <col min="20" max="22" width="7.42578125" style="2" customWidth="1"/>
    <col min="23" max="23" width="10.5703125" style="2" customWidth="1"/>
    <col min="24" max="24" width="8.140625" style="85" customWidth="1"/>
    <col min="25" max="25" width="2.7109375" style="114" customWidth="1"/>
    <col min="26" max="27" width="5.5703125" style="2" bestFit="1" customWidth="1"/>
    <col min="28" max="28" width="11" style="2" bestFit="1" customWidth="1"/>
    <col min="29" max="29" width="15.28515625" style="2" bestFit="1" customWidth="1"/>
    <col min="30" max="30" width="8.42578125" style="2" bestFit="1" customWidth="1"/>
    <col min="31" max="32" width="5.5703125" style="2" bestFit="1" customWidth="1"/>
    <col min="33" max="33" width="9.28515625" style="2" customWidth="1"/>
    <col min="34" max="34" width="15.28515625" style="2" bestFit="1" customWidth="1"/>
    <col min="35" max="35" width="8.42578125" style="2" bestFit="1" customWidth="1"/>
    <col min="36" max="37" width="5.5703125" style="2" bestFit="1" customWidth="1"/>
    <col min="38" max="38" width="9.85546875" style="2" customWidth="1"/>
    <col min="39" max="39" width="15.28515625" style="2" bestFit="1" customWidth="1"/>
    <col min="40" max="40" width="8.42578125" style="2" bestFit="1" customWidth="1"/>
    <col min="41" max="41" width="14.42578125" style="2" bestFit="1" customWidth="1"/>
    <col min="42" max="42" width="14" style="2" bestFit="1" customWidth="1"/>
    <col min="43" max="43" width="8.7109375" style="85" bestFit="1" customWidth="1"/>
    <col min="44" max="44" width="1.7109375" style="2" customWidth="1"/>
    <col min="45" max="45" width="2.42578125" style="2" customWidth="1"/>
    <col min="46" max="16384" width="9.140625" style="2"/>
  </cols>
  <sheetData>
    <row r="2" spans="1:45" ht="33.75" customHeight="1" thickBot="1">
      <c r="A2" s="1" t="s">
        <v>43</v>
      </c>
      <c r="B2" s="1"/>
      <c r="C2" s="1"/>
      <c r="D2" s="1"/>
      <c r="E2" s="194" t="str">
        <f>Titul!B3</f>
        <v>1.  soutěž seriálu Mistrovství ČR s mezinárodní účastí sekce NS 2015</v>
      </c>
      <c r="K2" s="194" t="s">
        <v>195</v>
      </c>
      <c r="L2" s="7" t="s">
        <v>4</v>
      </c>
      <c r="M2" s="5">
        <v>456</v>
      </c>
      <c r="N2" s="4"/>
      <c r="O2" s="6" t="s">
        <v>40</v>
      </c>
      <c r="P2" s="5">
        <v>50</v>
      </c>
      <c r="R2" s="20"/>
      <c r="S2" s="20"/>
      <c r="T2" s="53"/>
      <c r="U2" s="53"/>
      <c r="V2" s="53"/>
      <c r="Z2" s="1"/>
      <c r="AA2" s="1"/>
      <c r="AB2" s="1" t="s">
        <v>80</v>
      </c>
      <c r="AC2" s="1"/>
      <c r="AD2" s="1"/>
      <c r="AH2" s="63"/>
      <c r="AI2" s="63"/>
      <c r="AJ2" s="63"/>
      <c r="AK2" s="63"/>
      <c r="AL2" s="63"/>
      <c r="AM2" s="63"/>
      <c r="AN2" s="63"/>
      <c r="AO2" s="63"/>
      <c r="AP2" s="63"/>
      <c r="AQ2" s="84"/>
      <c r="AR2" s="63"/>
      <c r="AS2" s="63"/>
    </row>
    <row r="3" spans="1:45" ht="23.25" customHeight="1" thickBot="1">
      <c r="A3" s="1"/>
      <c r="B3" s="1"/>
      <c r="C3" s="70">
        <f>SUM(C7:C21)</f>
        <v>4</v>
      </c>
      <c r="D3" s="1"/>
      <c r="K3" s="78"/>
      <c r="L3" s="3"/>
      <c r="M3" s="5"/>
      <c r="N3" s="4"/>
      <c r="O3" s="6"/>
      <c r="P3" s="5"/>
      <c r="Z3" s="259" t="s">
        <v>73</v>
      </c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1"/>
      <c r="AR3" s="45"/>
      <c r="AS3" s="45"/>
    </row>
    <row r="4" spans="1:45" ht="29.25" customHeight="1" thickBot="1">
      <c r="A4" s="16" t="s">
        <v>7</v>
      </c>
      <c r="B4" s="11" t="s">
        <v>7</v>
      </c>
      <c r="C4" s="16"/>
      <c r="D4" s="273" t="s">
        <v>44</v>
      </c>
      <c r="E4" s="273"/>
      <c r="F4" s="273"/>
      <c r="G4" s="273"/>
      <c r="H4" s="11"/>
      <c r="I4" s="274" t="s">
        <v>49</v>
      </c>
      <c r="J4" s="275" t="s">
        <v>19</v>
      </c>
      <c r="K4" s="273"/>
      <c r="L4" s="273"/>
      <c r="M4" s="273"/>
      <c r="N4" s="273"/>
      <c r="O4" s="273"/>
      <c r="P4" s="273"/>
      <c r="Q4" s="273"/>
      <c r="R4" s="276"/>
      <c r="S4" s="54"/>
      <c r="T4" s="268" t="s">
        <v>55</v>
      </c>
      <c r="U4" s="269"/>
      <c r="V4" s="269"/>
      <c r="W4" s="269"/>
      <c r="X4" s="270"/>
      <c r="Y4" s="115"/>
      <c r="Z4" s="262" t="s">
        <v>57</v>
      </c>
      <c r="AA4" s="263"/>
      <c r="AB4" s="264"/>
      <c r="AC4" s="87" t="s">
        <v>58</v>
      </c>
      <c r="AD4" s="88" t="s">
        <v>59</v>
      </c>
      <c r="AE4" s="262" t="s">
        <v>57</v>
      </c>
      <c r="AF4" s="263"/>
      <c r="AG4" s="264"/>
      <c r="AH4" s="87" t="s">
        <v>58</v>
      </c>
      <c r="AI4" s="88" t="s">
        <v>59</v>
      </c>
      <c r="AJ4" s="262" t="s">
        <v>57</v>
      </c>
      <c r="AK4" s="263"/>
      <c r="AL4" s="264"/>
      <c r="AM4" s="87" t="s">
        <v>58</v>
      </c>
      <c r="AN4" s="88" t="s">
        <v>59</v>
      </c>
      <c r="AO4" s="110" t="s">
        <v>73</v>
      </c>
      <c r="AP4" s="111" t="s">
        <v>56</v>
      </c>
      <c r="AQ4" s="112" t="s">
        <v>1</v>
      </c>
      <c r="AR4" s="43"/>
      <c r="AS4" s="43"/>
    </row>
    <row r="5" spans="1:45" ht="33" customHeight="1">
      <c r="A5" s="16" t="s">
        <v>79</v>
      </c>
      <c r="B5" s="19" t="s">
        <v>22</v>
      </c>
      <c r="C5" s="17"/>
      <c r="D5" s="21" t="s">
        <v>45</v>
      </c>
      <c r="E5" s="8" t="s">
        <v>46</v>
      </c>
      <c r="F5" s="17" t="s">
        <v>47</v>
      </c>
      <c r="G5" s="8" t="s">
        <v>48</v>
      </c>
      <c r="H5" s="19" t="s">
        <v>101</v>
      </c>
      <c r="I5" s="265"/>
      <c r="J5" s="12" t="s">
        <v>50</v>
      </c>
      <c r="K5" s="9" t="s">
        <v>46</v>
      </c>
      <c r="L5" s="9" t="s">
        <v>8</v>
      </c>
      <c r="M5" s="9" t="s">
        <v>51</v>
      </c>
      <c r="N5" s="9" t="s">
        <v>9</v>
      </c>
      <c r="O5" s="9" t="s">
        <v>33</v>
      </c>
      <c r="P5" s="9" t="s">
        <v>36</v>
      </c>
      <c r="Q5" s="9" t="s">
        <v>37</v>
      </c>
      <c r="R5" s="120" t="s">
        <v>55</v>
      </c>
      <c r="S5" s="55"/>
      <c r="T5" s="57" t="s">
        <v>12</v>
      </c>
      <c r="U5" s="10" t="s">
        <v>13</v>
      </c>
      <c r="V5" s="10" t="s">
        <v>14</v>
      </c>
      <c r="W5" s="122" t="s">
        <v>56</v>
      </c>
      <c r="X5" s="271" t="s">
        <v>1</v>
      </c>
      <c r="Y5" s="116"/>
      <c r="Z5" s="265" t="s">
        <v>60</v>
      </c>
      <c r="AA5" s="266"/>
      <c r="AB5" s="267"/>
      <c r="AC5" s="123" t="s">
        <v>64</v>
      </c>
      <c r="AD5" s="13" t="s">
        <v>61</v>
      </c>
      <c r="AE5" s="265" t="s">
        <v>62</v>
      </c>
      <c r="AF5" s="266"/>
      <c r="AG5" s="267"/>
      <c r="AH5" s="123" t="s">
        <v>63</v>
      </c>
      <c r="AI5" s="13" t="s">
        <v>67</v>
      </c>
      <c r="AJ5" s="266" t="s">
        <v>68</v>
      </c>
      <c r="AK5" s="266"/>
      <c r="AL5" s="266"/>
      <c r="AM5" s="125" t="s">
        <v>69</v>
      </c>
      <c r="AN5" s="62" t="s">
        <v>71</v>
      </c>
      <c r="AO5" s="103" t="s">
        <v>41</v>
      </c>
      <c r="AP5" s="104" t="s">
        <v>42</v>
      </c>
      <c r="AQ5" s="105"/>
      <c r="AR5" s="19"/>
      <c r="AS5" s="19"/>
    </row>
    <row r="6" spans="1:45" ht="18" customHeight="1" thickBot="1">
      <c r="A6" s="34" t="s">
        <v>12</v>
      </c>
      <c r="B6" s="46"/>
      <c r="C6" s="34" t="s">
        <v>15</v>
      </c>
      <c r="D6" s="38"/>
      <c r="E6" s="39"/>
      <c r="F6" s="34"/>
      <c r="G6" s="39"/>
      <c r="H6" s="39"/>
      <c r="I6" s="36"/>
      <c r="J6" s="35"/>
      <c r="K6" s="36"/>
      <c r="L6" s="36"/>
      <c r="M6" s="36" t="s">
        <v>5</v>
      </c>
      <c r="N6" s="36" t="s">
        <v>52</v>
      </c>
      <c r="O6" s="36" t="s">
        <v>6</v>
      </c>
      <c r="P6" s="36" t="s">
        <v>0</v>
      </c>
      <c r="Q6" s="36" t="s">
        <v>53</v>
      </c>
      <c r="R6" s="119" t="s">
        <v>54</v>
      </c>
      <c r="S6" s="55"/>
      <c r="T6" s="121" t="s">
        <v>54</v>
      </c>
      <c r="U6" s="121" t="s">
        <v>54</v>
      </c>
      <c r="V6" s="121" t="s">
        <v>54</v>
      </c>
      <c r="W6" s="121" t="s">
        <v>54</v>
      </c>
      <c r="X6" s="272"/>
      <c r="Y6" s="116"/>
      <c r="Z6" s="35" t="s">
        <v>72</v>
      </c>
      <c r="AA6" s="38" t="s">
        <v>39</v>
      </c>
      <c r="AB6" s="38" t="s">
        <v>39</v>
      </c>
      <c r="AC6" s="124" t="s">
        <v>65</v>
      </c>
      <c r="AD6" s="37"/>
      <c r="AE6" s="35" t="s">
        <v>72</v>
      </c>
      <c r="AF6" s="38" t="s">
        <v>39</v>
      </c>
      <c r="AG6" s="38" t="s">
        <v>39</v>
      </c>
      <c r="AH6" s="124" t="s">
        <v>66</v>
      </c>
      <c r="AI6" s="37"/>
      <c r="AJ6" s="38" t="s">
        <v>72</v>
      </c>
      <c r="AK6" s="38" t="s">
        <v>39</v>
      </c>
      <c r="AL6" s="46" t="s">
        <v>39</v>
      </c>
      <c r="AM6" s="121" t="s">
        <v>70</v>
      </c>
      <c r="AN6" s="64"/>
      <c r="AO6" s="106"/>
      <c r="AP6" s="107"/>
      <c r="AQ6" s="108"/>
      <c r="AR6" s="19"/>
      <c r="AS6" s="19"/>
    </row>
    <row r="7" spans="1:45" ht="27" customHeight="1" thickTop="1">
      <c r="A7" s="61">
        <v>1</v>
      </c>
      <c r="B7" s="33"/>
      <c r="C7" s="66">
        <v>1</v>
      </c>
      <c r="D7" s="74" t="s">
        <v>136</v>
      </c>
      <c r="E7" s="75" t="s">
        <v>81</v>
      </c>
      <c r="F7" s="67" t="s">
        <v>9</v>
      </c>
      <c r="G7" s="68" t="s">
        <v>137</v>
      </c>
      <c r="H7" s="75" t="s">
        <v>138</v>
      </c>
      <c r="I7" s="76" t="s">
        <v>139</v>
      </c>
      <c r="J7" s="118" t="s">
        <v>165</v>
      </c>
      <c r="K7" s="69" t="s">
        <v>140</v>
      </c>
      <c r="L7" s="71" t="s">
        <v>82</v>
      </c>
      <c r="M7" s="72">
        <v>1120</v>
      </c>
      <c r="N7" s="73">
        <v>0.51500000000000001</v>
      </c>
      <c r="O7" s="73">
        <v>8.8000000000000007</v>
      </c>
      <c r="P7" s="81">
        <f t="shared" ref="P7:P21" si="0">M7*SQRT(N7)/$M$2/EXP(LN(O7)/3)</f>
        <v>0.85374709146479688</v>
      </c>
      <c r="Q7" s="99">
        <f t="shared" ref="Q7:Q21" si="1">ROUND(IF(P7&gt;=1,P7/EXP(2*LOG10(P7)*LN(P7)),P7*EXP(2*LOG10(P7)*LN(P7))),2)</f>
        <v>0.87</v>
      </c>
      <c r="R7" s="100">
        <f t="shared" ref="R7:R21" si="2">W7</f>
        <v>0</v>
      </c>
      <c r="S7" s="44"/>
      <c r="T7" s="58"/>
      <c r="U7" s="56"/>
      <c r="V7" s="56"/>
      <c r="W7" s="188">
        <f t="shared" ref="W7:W21" si="3">ROUND(((SUM(T7:V7))/3),2)</f>
        <v>0</v>
      </c>
      <c r="X7" s="91">
        <f t="shared" ref="X7:X21" si="4">RANK(W7,$W$7:$W$21)</f>
        <v>1</v>
      </c>
      <c r="Y7" s="117"/>
      <c r="Z7" s="28"/>
      <c r="AA7" s="82"/>
      <c r="AB7" s="90">
        <f t="shared" ref="AB7:AB21" si="5">Z7*60+AA7</f>
        <v>0</v>
      </c>
      <c r="AC7" s="90">
        <f t="shared" ref="AC7:AC21" si="6">AB7*$Q7</f>
        <v>0</v>
      </c>
      <c r="AD7" s="83" t="e">
        <f t="shared" ref="AD7:AD21" si="7">ROUND(MIN($AC$7:$AC$21)/AC7*$P$2,2)</f>
        <v>#DIV/0!</v>
      </c>
      <c r="AE7" s="28"/>
      <c r="AF7" s="82"/>
      <c r="AG7" s="90">
        <f t="shared" ref="AG7:AG21" si="8">AE7*60+AF7</f>
        <v>0</v>
      </c>
      <c r="AH7" s="90">
        <f t="shared" ref="AH7:AH21" si="9">AG7*$Q7</f>
        <v>0</v>
      </c>
      <c r="AI7" s="83" t="e">
        <f t="shared" ref="AI7:AI21" si="10">ROUND(MIN($AH$7:$AH$21)/AH7*$P$2,2)</f>
        <v>#DIV/0!</v>
      </c>
      <c r="AJ7" s="82"/>
      <c r="AK7" s="82"/>
      <c r="AL7" s="90">
        <f t="shared" ref="AL7:AL21" si="11">AJ7*60+AK7</f>
        <v>0</v>
      </c>
      <c r="AM7" s="189">
        <f t="shared" ref="AM7:AM21" si="12">AL7*$Q7</f>
        <v>0</v>
      </c>
      <c r="AN7" s="83" t="e">
        <f t="shared" ref="AN7:AN21" si="13">ROUND(MIN($AM$7:$AM$21)/AM7*$P$2,2)</f>
        <v>#DIV/0!</v>
      </c>
      <c r="AO7" s="89" t="e">
        <f t="shared" ref="AO7:AO21" si="14">(AD7+AI7+AN7)-MIN(AD7,AI7,AN7)</f>
        <v>#DIV/0!</v>
      </c>
      <c r="AP7" s="86" t="e">
        <f t="shared" ref="AP7:AP21" si="15">AO7+$R7</f>
        <v>#DIV/0!</v>
      </c>
      <c r="AQ7" s="101" t="e">
        <f t="shared" ref="AQ7:AQ21" si="16">RANK(AP7,$AP$7:$AP$21)</f>
        <v>#DIV/0!</v>
      </c>
      <c r="AR7" s="47"/>
      <c r="AS7" s="47"/>
    </row>
    <row r="8" spans="1:45" ht="27" customHeight="1">
      <c r="A8" s="61">
        <v>2</v>
      </c>
      <c r="B8" s="33">
        <v>31</v>
      </c>
      <c r="C8" s="66">
        <v>1</v>
      </c>
      <c r="D8" s="74" t="s">
        <v>141</v>
      </c>
      <c r="E8" s="75" t="s">
        <v>142</v>
      </c>
      <c r="F8" s="67" t="s">
        <v>9</v>
      </c>
      <c r="G8" s="68" t="s">
        <v>143</v>
      </c>
      <c r="H8" s="75" t="s">
        <v>138</v>
      </c>
      <c r="I8" s="76" t="s">
        <v>139</v>
      </c>
      <c r="J8" s="118" t="s">
        <v>165</v>
      </c>
      <c r="K8" s="69" t="s">
        <v>114</v>
      </c>
      <c r="L8" s="71" t="s">
        <v>115</v>
      </c>
      <c r="M8" s="72">
        <v>1000</v>
      </c>
      <c r="N8" s="73">
        <v>0.66800000000000004</v>
      </c>
      <c r="O8" s="73">
        <v>14.7</v>
      </c>
      <c r="P8" s="81">
        <f t="shared" si="0"/>
        <v>0.73167397919285115</v>
      </c>
      <c r="Q8" s="99">
        <f t="shared" si="1"/>
        <v>0.8</v>
      </c>
      <c r="R8" s="100">
        <f t="shared" si="2"/>
        <v>0</v>
      </c>
      <c r="S8" s="44"/>
      <c r="T8" s="58"/>
      <c r="U8" s="56"/>
      <c r="V8" s="56"/>
      <c r="W8" s="188">
        <f t="shared" si="3"/>
        <v>0</v>
      </c>
      <c r="X8" s="91">
        <f t="shared" si="4"/>
        <v>1</v>
      </c>
      <c r="Y8" s="117"/>
      <c r="Z8" s="28"/>
      <c r="AA8" s="82"/>
      <c r="AB8" s="90">
        <f t="shared" si="5"/>
        <v>0</v>
      </c>
      <c r="AC8" s="90">
        <f t="shared" si="6"/>
        <v>0</v>
      </c>
      <c r="AD8" s="83" t="e">
        <f t="shared" si="7"/>
        <v>#DIV/0!</v>
      </c>
      <c r="AE8" s="28"/>
      <c r="AF8" s="82"/>
      <c r="AG8" s="90">
        <f t="shared" si="8"/>
        <v>0</v>
      </c>
      <c r="AH8" s="90">
        <f t="shared" si="9"/>
        <v>0</v>
      </c>
      <c r="AI8" s="83" t="e">
        <f t="shared" si="10"/>
        <v>#DIV/0!</v>
      </c>
      <c r="AJ8" s="82"/>
      <c r="AK8" s="82"/>
      <c r="AL8" s="90">
        <f t="shared" si="11"/>
        <v>0</v>
      </c>
      <c r="AM8" s="189">
        <f t="shared" si="12"/>
        <v>0</v>
      </c>
      <c r="AN8" s="83" t="e">
        <f t="shared" si="13"/>
        <v>#DIV/0!</v>
      </c>
      <c r="AO8" s="89" t="e">
        <f t="shared" si="14"/>
        <v>#DIV/0!</v>
      </c>
      <c r="AP8" s="86" t="e">
        <f t="shared" si="15"/>
        <v>#DIV/0!</v>
      </c>
      <c r="AQ8" s="101" t="e">
        <f t="shared" si="16"/>
        <v>#DIV/0!</v>
      </c>
      <c r="AR8" s="47"/>
      <c r="AS8" s="47"/>
    </row>
    <row r="9" spans="1:45" ht="27" customHeight="1">
      <c r="A9" s="61">
        <v>3</v>
      </c>
      <c r="B9" s="65"/>
      <c r="C9" s="66">
        <v>1</v>
      </c>
      <c r="D9" s="74" t="s">
        <v>144</v>
      </c>
      <c r="E9" s="75" t="s">
        <v>145</v>
      </c>
      <c r="F9" s="67" t="s">
        <v>146</v>
      </c>
      <c r="G9" s="68" t="s">
        <v>147</v>
      </c>
      <c r="H9" s="75" t="s">
        <v>148</v>
      </c>
      <c r="I9" s="76" t="s">
        <v>139</v>
      </c>
      <c r="J9" s="118" t="s">
        <v>165</v>
      </c>
      <c r="K9" s="69" t="s">
        <v>118</v>
      </c>
      <c r="L9" s="71" t="s">
        <v>119</v>
      </c>
      <c r="M9" s="72">
        <v>1035</v>
      </c>
      <c r="N9" s="73">
        <v>0.59860000000000002</v>
      </c>
      <c r="O9" s="73">
        <v>8.34</v>
      </c>
      <c r="P9" s="81">
        <f t="shared" si="0"/>
        <v>0.86594141941916736</v>
      </c>
      <c r="Q9" s="99">
        <f t="shared" si="1"/>
        <v>0.88</v>
      </c>
      <c r="R9" s="100">
        <f t="shared" si="2"/>
        <v>0</v>
      </c>
      <c r="S9" s="44"/>
      <c r="T9" s="58"/>
      <c r="U9" s="56"/>
      <c r="V9" s="56"/>
      <c r="W9" s="188">
        <f t="shared" si="3"/>
        <v>0</v>
      </c>
      <c r="X9" s="91">
        <f t="shared" si="4"/>
        <v>1</v>
      </c>
      <c r="Y9" s="117"/>
      <c r="Z9" s="28"/>
      <c r="AA9" s="82"/>
      <c r="AB9" s="90">
        <f t="shared" si="5"/>
        <v>0</v>
      </c>
      <c r="AC9" s="90">
        <f t="shared" si="6"/>
        <v>0</v>
      </c>
      <c r="AD9" s="83" t="e">
        <f t="shared" si="7"/>
        <v>#DIV/0!</v>
      </c>
      <c r="AE9" s="28"/>
      <c r="AF9" s="82"/>
      <c r="AG9" s="90">
        <f t="shared" si="8"/>
        <v>0</v>
      </c>
      <c r="AH9" s="90">
        <f t="shared" si="9"/>
        <v>0</v>
      </c>
      <c r="AI9" s="83" t="e">
        <f t="shared" si="10"/>
        <v>#DIV/0!</v>
      </c>
      <c r="AJ9" s="82"/>
      <c r="AK9" s="82"/>
      <c r="AL9" s="90">
        <f t="shared" si="11"/>
        <v>0</v>
      </c>
      <c r="AM9" s="189">
        <f t="shared" si="12"/>
        <v>0</v>
      </c>
      <c r="AN9" s="83" t="e">
        <f t="shared" si="13"/>
        <v>#DIV/0!</v>
      </c>
      <c r="AO9" s="89" t="e">
        <f t="shared" si="14"/>
        <v>#DIV/0!</v>
      </c>
      <c r="AP9" s="86" t="e">
        <f t="shared" si="15"/>
        <v>#DIV/0!</v>
      </c>
      <c r="AQ9" s="101" t="e">
        <f t="shared" si="16"/>
        <v>#DIV/0!</v>
      </c>
      <c r="AR9" s="47"/>
      <c r="AS9" s="47"/>
    </row>
    <row r="10" spans="1:45" ht="27" customHeight="1">
      <c r="A10" s="61">
        <v>4</v>
      </c>
      <c r="B10" s="65"/>
      <c r="C10" s="66">
        <v>1</v>
      </c>
      <c r="D10" s="74" t="s">
        <v>149</v>
      </c>
      <c r="E10" s="75" t="s">
        <v>150</v>
      </c>
      <c r="F10" s="67" t="s">
        <v>9</v>
      </c>
      <c r="G10" s="68" t="s">
        <v>151</v>
      </c>
      <c r="H10" s="75" t="s">
        <v>152</v>
      </c>
      <c r="I10" s="76" t="s">
        <v>139</v>
      </c>
      <c r="J10" s="118" t="s">
        <v>165</v>
      </c>
      <c r="K10" s="69" t="s">
        <v>120</v>
      </c>
      <c r="L10" s="71" t="s">
        <v>121</v>
      </c>
      <c r="M10" s="72">
        <v>895</v>
      </c>
      <c r="N10" s="73">
        <v>0.46200000000000002</v>
      </c>
      <c r="O10" s="73">
        <v>10.4</v>
      </c>
      <c r="P10" s="81">
        <f t="shared" si="0"/>
        <v>0.61117849870304219</v>
      </c>
      <c r="Q10" s="99">
        <f t="shared" si="1"/>
        <v>0.75</v>
      </c>
      <c r="R10" s="100">
        <f t="shared" si="2"/>
        <v>0</v>
      </c>
      <c r="S10" s="44"/>
      <c r="T10" s="58"/>
      <c r="U10" s="56"/>
      <c r="V10" s="56"/>
      <c r="W10" s="188">
        <f t="shared" si="3"/>
        <v>0</v>
      </c>
      <c r="X10" s="91">
        <f t="shared" si="4"/>
        <v>1</v>
      </c>
      <c r="Y10" s="117"/>
      <c r="Z10" s="28"/>
      <c r="AA10" s="82"/>
      <c r="AB10" s="90">
        <f t="shared" si="5"/>
        <v>0</v>
      </c>
      <c r="AC10" s="90">
        <f t="shared" si="6"/>
        <v>0</v>
      </c>
      <c r="AD10" s="83" t="e">
        <f t="shared" si="7"/>
        <v>#DIV/0!</v>
      </c>
      <c r="AE10" s="28"/>
      <c r="AF10" s="82"/>
      <c r="AG10" s="90">
        <f t="shared" si="8"/>
        <v>0</v>
      </c>
      <c r="AH10" s="90">
        <f t="shared" si="9"/>
        <v>0</v>
      </c>
      <c r="AI10" s="83" t="e">
        <f t="shared" si="10"/>
        <v>#DIV/0!</v>
      </c>
      <c r="AJ10" s="82"/>
      <c r="AK10" s="82"/>
      <c r="AL10" s="90">
        <f t="shared" si="11"/>
        <v>0</v>
      </c>
      <c r="AM10" s="189">
        <f t="shared" si="12"/>
        <v>0</v>
      </c>
      <c r="AN10" s="83" t="e">
        <f t="shared" si="13"/>
        <v>#DIV/0!</v>
      </c>
      <c r="AO10" s="89" t="e">
        <f t="shared" si="14"/>
        <v>#DIV/0!</v>
      </c>
      <c r="AP10" s="86" t="e">
        <f t="shared" si="15"/>
        <v>#DIV/0!</v>
      </c>
      <c r="AQ10" s="101" t="e">
        <f t="shared" si="16"/>
        <v>#DIV/0!</v>
      </c>
      <c r="AR10" s="52"/>
      <c r="AS10" s="47"/>
    </row>
    <row r="11" spans="1:45" ht="27" customHeight="1">
      <c r="A11" s="61">
        <v>5</v>
      </c>
      <c r="B11" s="65"/>
      <c r="C11" s="66"/>
      <c r="D11" s="74" t="s">
        <v>153</v>
      </c>
      <c r="E11" s="75" t="s">
        <v>154</v>
      </c>
      <c r="F11" s="67" t="s">
        <v>9</v>
      </c>
      <c r="G11" s="68" t="s">
        <v>199</v>
      </c>
      <c r="H11" s="75" t="s">
        <v>155</v>
      </c>
      <c r="I11" s="76" t="s">
        <v>139</v>
      </c>
      <c r="J11" s="118" t="s">
        <v>165</v>
      </c>
      <c r="K11" s="69" t="s">
        <v>156</v>
      </c>
      <c r="L11" s="71" t="s">
        <v>157</v>
      </c>
      <c r="M11" s="72">
        <v>950</v>
      </c>
      <c r="N11" s="73">
        <v>0.72399999999999998</v>
      </c>
      <c r="O11" s="73">
        <v>7</v>
      </c>
      <c r="P11" s="81">
        <f t="shared" si="0"/>
        <v>0.92667767219211172</v>
      </c>
      <c r="Q11" s="99">
        <f t="shared" si="1"/>
        <v>0.93</v>
      </c>
      <c r="R11" s="100">
        <f t="shared" si="2"/>
        <v>0</v>
      </c>
      <c r="S11" s="44"/>
      <c r="T11" s="58"/>
      <c r="U11" s="56"/>
      <c r="V11" s="56"/>
      <c r="W11" s="188">
        <f t="shared" si="3"/>
        <v>0</v>
      </c>
      <c r="X11" s="91">
        <f t="shared" si="4"/>
        <v>1</v>
      </c>
      <c r="Y11" s="117"/>
      <c r="Z11" s="28"/>
      <c r="AA11" s="82"/>
      <c r="AB11" s="90">
        <f t="shared" si="5"/>
        <v>0</v>
      </c>
      <c r="AC11" s="90">
        <f t="shared" si="6"/>
        <v>0</v>
      </c>
      <c r="AD11" s="83" t="e">
        <f t="shared" si="7"/>
        <v>#DIV/0!</v>
      </c>
      <c r="AE11" s="28"/>
      <c r="AF11" s="82"/>
      <c r="AG11" s="90">
        <f t="shared" si="8"/>
        <v>0</v>
      </c>
      <c r="AH11" s="90">
        <f t="shared" si="9"/>
        <v>0</v>
      </c>
      <c r="AI11" s="83" t="e">
        <f t="shared" si="10"/>
        <v>#DIV/0!</v>
      </c>
      <c r="AJ11" s="82"/>
      <c r="AK11" s="82"/>
      <c r="AL11" s="90">
        <f t="shared" si="11"/>
        <v>0</v>
      </c>
      <c r="AM11" s="189">
        <f t="shared" si="12"/>
        <v>0</v>
      </c>
      <c r="AN11" s="83" t="e">
        <f t="shared" si="13"/>
        <v>#DIV/0!</v>
      </c>
      <c r="AO11" s="89" t="e">
        <f t="shared" si="14"/>
        <v>#DIV/0!</v>
      </c>
      <c r="AP11" s="86" t="e">
        <f t="shared" si="15"/>
        <v>#DIV/0!</v>
      </c>
      <c r="AQ11" s="101" t="e">
        <f t="shared" si="16"/>
        <v>#DIV/0!</v>
      </c>
      <c r="AR11" s="47"/>
      <c r="AS11" s="47"/>
    </row>
    <row r="12" spans="1:45" ht="27" customHeight="1">
      <c r="A12" s="61">
        <v>6</v>
      </c>
      <c r="B12" s="65"/>
      <c r="C12" s="66"/>
      <c r="D12" s="74" t="s">
        <v>158</v>
      </c>
      <c r="E12" s="75" t="s">
        <v>159</v>
      </c>
      <c r="F12" s="67" t="s">
        <v>9</v>
      </c>
      <c r="G12" s="68" t="s">
        <v>160</v>
      </c>
      <c r="H12" s="75" t="s">
        <v>161</v>
      </c>
      <c r="I12" s="76" t="s">
        <v>139</v>
      </c>
      <c r="J12" s="118" t="s">
        <v>165</v>
      </c>
      <c r="K12" s="69" t="s">
        <v>116</v>
      </c>
      <c r="L12" s="71" t="s">
        <v>117</v>
      </c>
      <c r="M12" s="72">
        <v>932</v>
      </c>
      <c r="N12" s="73">
        <v>0.68800000000000006</v>
      </c>
      <c r="O12" s="73">
        <v>9.17</v>
      </c>
      <c r="P12" s="81">
        <f t="shared" si="0"/>
        <v>0.80994496550684403</v>
      </c>
      <c r="Q12" s="99">
        <f t="shared" si="1"/>
        <v>0.84</v>
      </c>
      <c r="R12" s="100">
        <f t="shared" si="2"/>
        <v>0</v>
      </c>
      <c r="S12" s="44"/>
      <c r="T12" s="58"/>
      <c r="U12" s="56"/>
      <c r="V12" s="56"/>
      <c r="W12" s="188">
        <f t="shared" si="3"/>
        <v>0</v>
      </c>
      <c r="X12" s="91">
        <f t="shared" si="4"/>
        <v>1</v>
      </c>
      <c r="Y12" s="117"/>
      <c r="Z12" s="28"/>
      <c r="AA12" s="82"/>
      <c r="AB12" s="90">
        <f t="shared" si="5"/>
        <v>0</v>
      </c>
      <c r="AC12" s="90">
        <f t="shared" si="6"/>
        <v>0</v>
      </c>
      <c r="AD12" s="83" t="e">
        <f t="shared" si="7"/>
        <v>#DIV/0!</v>
      </c>
      <c r="AE12" s="28"/>
      <c r="AF12" s="82"/>
      <c r="AG12" s="90">
        <f t="shared" si="8"/>
        <v>0</v>
      </c>
      <c r="AH12" s="90">
        <f t="shared" si="9"/>
        <v>0</v>
      </c>
      <c r="AI12" s="83" t="e">
        <f t="shared" si="10"/>
        <v>#DIV/0!</v>
      </c>
      <c r="AJ12" s="82"/>
      <c r="AK12" s="82"/>
      <c r="AL12" s="90">
        <f t="shared" si="11"/>
        <v>0</v>
      </c>
      <c r="AM12" s="189">
        <f t="shared" si="12"/>
        <v>0</v>
      </c>
      <c r="AN12" s="83" t="e">
        <f t="shared" si="13"/>
        <v>#DIV/0!</v>
      </c>
      <c r="AO12" s="89" t="e">
        <f t="shared" si="14"/>
        <v>#DIV/0!</v>
      </c>
      <c r="AP12" s="86" t="e">
        <f t="shared" si="15"/>
        <v>#DIV/0!</v>
      </c>
      <c r="AQ12" s="101" t="e">
        <f t="shared" si="16"/>
        <v>#DIV/0!</v>
      </c>
      <c r="AR12" s="52"/>
      <c r="AS12" s="47"/>
    </row>
    <row r="13" spans="1:45" ht="27" customHeight="1">
      <c r="A13" s="61">
        <v>7</v>
      </c>
      <c r="B13" s="33"/>
      <c r="C13" s="66"/>
      <c r="D13" s="74" t="s">
        <v>38</v>
      </c>
      <c r="E13" s="75" t="s">
        <v>150</v>
      </c>
      <c r="F13" s="67" t="s">
        <v>9</v>
      </c>
      <c r="G13" s="68" t="s">
        <v>162</v>
      </c>
      <c r="H13" s="75" t="s">
        <v>163</v>
      </c>
      <c r="I13" s="76" t="s">
        <v>164</v>
      </c>
      <c r="J13" s="118" t="s">
        <v>165</v>
      </c>
      <c r="K13" s="69" t="s">
        <v>124</v>
      </c>
      <c r="L13" s="71" t="s">
        <v>125</v>
      </c>
      <c r="M13" s="72">
        <v>910</v>
      </c>
      <c r="N13" s="73">
        <v>1.2050000000000001</v>
      </c>
      <c r="O13" s="73">
        <v>11.015000000000001</v>
      </c>
      <c r="P13" s="81">
        <f t="shared" si="0"/>
        <v>0.98455936151413581</v>
      </c>
      <c r="Q13" s="99">
        <f t="shared" si="1"/>
        <v>0.98</v>
      </c>
      <c r="R13" s="100">
        <f t="shared" si="2"/>
        <v>0</v>
      </c>
      <c r="S13" s="44"/>
      <c r="T13" s="58"/>
      <c r="U13" s="56"/>
      <c r="V13" s="56"/>
      <c r="W13" s="188">
        <f t="shared" si="3"/>
        <v>0</v>
      </c>
      <c r="X13" s="91">
        <f t="shared" si="4"/>
        <v>1</v>
      </c>
      <c r="Y13" s="117"/>
      <c r="Z13" s="28"/>
      <c r="AA13" s="82"/>
      <c r="AB13" s="90">
        <f t="shared" si="5"/>
        <v>0</v>
      </c>
      <c r="AC13" s="90">
        <f t="shared" si="6"/>
        <v>0</v>
      </c>
      <c r="AD13" s="83" t="e">
        <f t="shared" si="7"/>
        <v>#DIV/0!</v>
      </c>
      <c r="AE13" s="28"/>
      <c r="AF13" s="82"/>
      <c r="AG13" s="90">
        <f t="shared" si="8"/>
        <v>0</v>
      </c>
      <c r="AH13" s="90">
        <f t="shared" si="9"/>
        <v>0</v>
      </c>
      <c r="AI13" s="83" t="e">
        <f t="shared" si="10"/>
        <v>#DIV/0!</v>
      </c>
      <c r="AJ13" s="82"/>
      <c r="AK13" s="82"/>
      <c r="AL13" s="90">
        <f t="shared" si="11"/>
        <v>0</v>
      </c>
      <c r="AM13" s="189">
        <f t="shared" si="12"/>
        <v>0</v>
      </c>
      <c r="AN13" s="83" t="e">
        <f t="shared" si="13"/>
        <v>#DIV/0!</v>
      </c>
      <c r="AO13" s="89" t="e">
        <f t="shared" si="14"/>
        <v>#DIV/0!</v>
      </c>
      <c r="AP13" s="86" t="e">
        <f t="shared" si="15"/>
        <v>#DIV/0!</v>
      </c>
      <c r="AQ13" s="101" t="e">
        <f t="shared" si="16"/>
        <v>#DIV/0!</v>
      </c>
      <c r="AR13" s="52"/>
      <c r="AS13" s="47"/>
    </row>
    <row r="14" spans="1:45" ht="27" customHeight="1">
      <c r="A14" s="61">
        <v>8</v>
      </c>
      <c r="B14" s="33"/>
      <c r="C14" s="66"/>
      <c r="D14" s="74" t="s">
        <v>166</v>
      </c>
      <c r="E14" s="75" t="s">
        <v>167</v>
      </c>
      <c r="F14" s="67" t="s">
        <v>9</v>
      </c>
      <c r="G14" s="68" t="s">
        <v>168</v>
      </c>
      <c r="H14" s="75" t="s">
        <v>169</v>
      </c>
      <c r="I14" s="76" t="s">
        <v>139</v>
      </c>
      <c r="J14" s="118" t="s">
        <v>165</v>
      </c>
      <c r="K14" s="69" t="s">
        <v>127</v>
      </c>
      <c r="L14" s="71" t="s">
        <v>128</v>
      </c>
      <c r="M14" s="72">
        <v>930</v>
      </c>
      <c r="N14" s="73">
        <v>0.54049999999999998</v>
      </c>
      <c r="O14" s="73">
        <v>9.4</v>
      </c>
      <c r="P14" s="81">
        <f t="shared" si="0"/>
        <v>0.71046060910180475</v>
      </c>
      <c r="Q14" s="99">
        <f t="shared" si="1"/>
        <v>0.79</v>
      </c>
      <c r="R14" s="100">
        <f t="shared" si="2"/>
        <v>0</v>
      </c>
      <c r="S14" s="44"/>
      <c r="T14" s="58"/>
      <c r="U14" s="56"/>
      <c r="V14" s="56"/>
      <c r="W14" s="188">
        <f t="shared" si="3"/>
        <v>0</v>
      </c>
      <c r="X14" s="91">
        <f t="shared" si="4"/>
        <v>1</v>
      </c>
      <c r="Y14" s="117"/>
      <c r="Z14" s="28"/>
      <c r="AA14" s="82"/>
      <c r="AB14" s="90">
        <f t="shared" si="5"/>
        <v>0</v>
      </c>
      <c r="AC14" s="90">
        <f t="shared" si="6"/>
        <v>0</v>
      </c>
      <c r="AD14" s="83" t="e">
        <f t="shared" si="7"/>
        <v>#DIV/0!</v>
      </c>
      <c r="AE14" s="28"/>
      <c r="AF14" s="82"/>
      <c r="AG14" s="90">
        <f t="shared" si="8"/>
        <v>0</v>
      </c>
      <c r="AH14" s="90">
        <f t="shared" si="9"/>
        <v>0</v>
      </c>
      <c r="AI14" s="83" t="e">
        <f t="shared" si="10"/>
        <v>#DIV/0!</v>
      </c>
      <c r="AJ14" s="82"/>
      <c r="AK14" s="82"/>
      <c r="AL14" s="90">
        <f t="shared" si="11"/>
        <v>0</v>
      </c>
      <c r="AM14" s="189">
        <f t="shared" si="12"/>
        <v>0</v>
      </c>
      <c r="AN14" s="83" t="e">
        <f t="shared" si="13"/>
        <v>#DIV/0!</v>
      </c>
      <c r="AO14" s="89" t="e">
        <f t="shared" si="14"/>
        <v>#DIV/0!</v>
      </c>
      <c r="AP14" s="86" t="e">
        <f t="shared" si="15"/>
        <v>#DIV/0!</v>
      </c>
      <c r="AQ14" s="101" t="e">
        <f t="shared" si="16"/>
        <v>#DIV/0!</v>
      </c>
      <c r="AR14" s="52"/>
      <c r="AS14" s="47"/>
    </row>
    <row r="15" spans="1:45" ht="27" customHeight="1">
      <c r="A15" s="61">
        <v>9</v>
      </c>
      <c r="B15" s="33"/>
      <c r="C15" s="66"/>
      <c r="D15" s="74" t="s">
        <v>170</v>
      </c>
      <c r="E15" s="75" t="s">
        <v>171</v>
      </c>
      <c r="F15" s="67" t="s">
        <v>9</v>
      </c>
      <c r="G15" s="68" t="s">
        <v>172</v>
      </c>
      <c r="H15" s="75" t="s">
        <v>173</v>
      </c>
      <c r="I15" s="76" t="s">
        <v>139</v>
      </c>
      <c r="J15" s="118" t="s">
        <v>165</v>
      </c>
      <c r="K15" s="69" t="s">
        <v>124</v>
      </c>
      <c r="L15" s="71" t="s">
        <v>125</v>
      </c>
      <c r="M15" s="72">
        <v>890</v>
      </c>
      <c r="N15" s="73">
        <v>0.98</v>
      </c>
      <c r="O15" s="73">
        <v>13.35</v>
      </c>
      <c r="P15" s="81">
        <f t="shared" si="0"/>
        <v>0.81447504047328956</v>
      </c>
      <c r="Q15" s="99">
        <f t="shared" si="1"/>
        <v>0.84</v>
      </c>
      <c r="R15" s="100">
        <f t="shared" si="2"/>
        <v>0</v>
      </c>
      <c r="S15" s="44"/>
      <c r="T15" s="58"/>
      <c r="U15" s="56"/>
      <c r="V15" s="56"/>
      <c r="W15" s="188">
        <f t="shared" si="3"/>
        <v>0</v>
      </c>
      <c r="X15" s="91">
        <f t="shared" si="4"/>
        <v>1</v>
      </c>
      <c r="Y15" s="117"/>
      <c r="Z15" s="28"/>
      <c r="AA15" s="82"/>
      <c r="AB15" s="90">
        <f t="shared" si="5"/>
        <v>0</v>
      </c>
      <c r="AC15" s="90">
        <f t="shared" si="6"/>
        <v>0</v>
      </c>
      <c r="AD15" s="83" t="e">
        <f t="shared" si="7"/>
        <v>#DIV/0!</v>
      </c>
      <c r="AE15" s="28"/>
      <c r="AF15" s="82"/>
      <c r="AG15" s="90">
        <f t="shared" si="8"/>
        <v>0</v>
      </c>
      <c r="AH15" s="90">
        <f t="shared" si="9"/>
        <v>0</v>
      </c>
      <c r="AI15" s="83" t="e">
        <f t="shared" si="10"/>
        <v>#DIV/0!</v>
      </c>
      <c r="AJ15" s="82"/>
      <c r="AK15" s="82"/>
      <c r="AL15" s="90">
        <f t="shared" si="11"/>
        <v>0</v>
      </c>
      <c r="AM15" s="189">
        <f t="shared" si="12"/>
        <v>0</v>
      </c>
      <c r="AN15" s="83" t="e">
        <f t="shared" si="13"/>
        <v>#DIV/0!</v>
      </c>
      <c r="AO15" s="89" t="e">
        <f t="shared" si="14"/>
        <v>#DIV/0!</v>
      </c>
      <c r="AP15" s="86" t="e">
        <f t="shared" si="15"/>
        <v>#DIV/0!</v>
      </c>
      <c r="AQ15" s="101" t="e">
        <f t="shared" si="16"/>
        <v>#DIV/0!</v>
      </c>
      <c r="AR15" s="52"/>
      <c r="AS15" s="47"/>
    </row>
    <row r="16" spans="1:45" ht="27" customHeight="1">
      <c r="A16" s="61">
        <v>10</v>
      </c>
      <c r="B16" s="33"/>
      <c r="C16" s="66"/>
      <c r="D16" s="74" t="s">
        <v>174</v>
      </c>
      <c r="E16" s="75" t="s">
        <v>175</v>
      </c>
      <c r="F16" s="67" t="s">
        <v>9</v>
      </c>
      <c r="G16" s="68" t="s">
        <v>176</v>
      </c>
      <c r="H16" s="75" t="s">
        <v>138</v>
      </c>
      <c r="I16" s="76">
        <v>88</v>
      </c>
      <c r="J16" s="118" t="s">
        <v>165</v>
      </c>
      <c r="K16" s="69" t="s">
        <v>126</v>
      </c>
      <c r="L16" s="71" t="s">
        <v>125</v>
      </c>
      <c r="M16" s="72">
        <v>830</v>
      </c>
      <c r="N16" s="73">
        <v>0.54</v>
      </c>
      <c r="O16" s="73">
        <v>11.2</v>
      </c>
      <c r="P16" s="81">
        <f t="shared" si="0"/>
        <v>0.59782047974112895</v>
      </c>
      <c r="Q16" s="99">
        <f t="shared" si="1"/>
        <v>0.75</v>
      </c>
      <c r="R16" s="100">
        <f t="shared" si="2"/>
        <v>0</v>
      </c>
      <c r="S16" s="44"/>
      <c r="T16" s="58"/>
      <c r="U16" s="56"/>
      <c r="V16" s="56"/>
      <c r="W16" s="188">
        <f t="shared" si="3"/>
        <v>0</v>
      </c>
      <c r="X16" s="91">
        <f t="shared" si="4"/>
        <v>1</v>
      </c>
      <c r="Y16" s="117"/>
      <c r="Z16" s="28"/>
      <c r="AA16" s="82"/>
      <c r="AB16" s="90">
        <f t="shared" si="5"/>
        <v>0</v>
      </c>
      <c r="AC16" s="90">
        <f t="shared" si="6"/>
        <v>0</v>
      </c>
      <c r="AD16" s="83" t="e">
        <f t="shared" si="7"/>
        <v>#DIV/0!</v>
      </c>
      <c r="AE16" s="28"/>
      <c r="AF16" s="82"/>
      <c r="AG16" s="90">
        <f t="shared" si="8"/>
        <v>0</v>
      </c>
      <c r="AH16" s="90">
        <f t="shared" si="9"/>
        <v>0</v>
      </c>
      <c r="AI16" s="83" t="e">
        <f t="shared" si="10"/>
        <v>#DIV/0!</v>
      </c>
      <c r="AJ16" s="82"/>
      <c r="AK16" s="82"/>
      <c r="AL16" s="90">
        <f t="shared" si="11"/>
        <v>0</v>
      </c>
      <c r="AM16" s="189">
        <f t="shared" si="12"/>
        <v>0</v>
      </c>
      <c r="AN16" s="83" t="e">
        <f t="shared" si="13"/>
        <v>#DIV/0!</v>
      </c>
      <c r="AO16" s="89" t="e">
        <f t="shared" si="14"/>
        <v>#DIV/0!</v>
      </c>
      <c r="AP16" s="86" t="e">
        <f t="shared" si="15"/>
        <v>#DIV/0!</v>
      </c>
      <c r="AQ16" s="101" t="e">
        <f t="shared" si="16"/>
        <v>#DIV/0!</v>
      </c>
      <c r="AR16" s="52"/>
      <c r="AS16" s="47"/>
    </row>
    <row r="17" spans="1:45" ht="27" customHeight="1">
      <c r="A17" s="61">
        <v>11</v>
      </c>
      <c r="B17" s="33"/>
      <c r="C17" s="66"/>
      <c r="D17" s="74" t="s">
        <v>177</v>
      </c>
      <c r="E17" s="75" t="s">
        <v>175</v>
      </c>
      <c r="F17" s="67" t="s">
        <v>9</v>
      </c>
      <c r="G17" s="68" t="s">
        <v>178</v>
      </c>
      <c r="H17" s="75" t="s">
        <v>179</v>
      </c>
      <c r="I17" s="76" t="s">
        <v>139</v>
      </c>
      <c r="J17" s="118" t="s">
        <v>165</v>
      </c>
      <c r="K17" s="69" t="s">
        <v>180</v>
      </c>
      <c r="L17" s="71" t="s">
        <v>11</v>
      </c>
      <c r="M17" s="72">
        <v>1220</v>
      </c>
      <c r="N17" s="73">
        <v>1.23</v>
      </c>
      <c r="O17" s="73">
        <v>18.3</v>
      </c>
      <c r="P17" s="81">
        <f t="shared" si="0"/>
        <v>1.1259795781916939</v>
      </c>
      <c r="Q17" s="99">
        <f t="shared" si="1"/>
        <v>1.1100000000000001</v>
      </c>
      <c r="R17" s="100">
        <f t="shared" si="2"/>
        <v>0</v>
      </c>
      <c r="S17" s="44"/>
      <c r="T17" s="58"/>
      <c r="U17" s="56"/>
      <c r="V17" s="56"/>
      <c r="W17" s="188">
        <f t="shared" si="3"/>
        <v>0</v>
      </c>
      <c r="X17" s="91">
        <f t="shared" si="4"/>
        <v>1</v>
      </c>
      <c r="Y17" s="117"/>
      <c r="Z17" s="28"/>
      <c r="AA17" s="82"/>
      <c r="AB17" s="90">
        <f t="shared" si="5"/>
        <v>0</v>
      </c>
      <c r="AC17" s="90">
        <f t="shared" si="6"/>
        <v>0</v>
      </c>
      <c r="AD17" s="83" t="e">
        <f t="shared" si="7"/>
        <v>#DIV/0!</v>
      </c>
      <c r="AE17" s="28"/>
      <c r="AF17" s="82"/>
      <c r="AG17" s="90">
        <f t="shared" si="8"/>
        <v>0</v>
      </c>
      <c r="AH17" s="90">
        <f t="shared" si="9"/>
        <v>0</v>
      </c>
      <c r="AI17" s="83" t="e">
        <f t="shared" si="10"/>
        <v>#DIV/0!</v>
      </c>
      <c r="AJ17" s="82"/>
      <c r="AK17" s="82"/>
      <c r="AL17" s="90">
        <f t="shared" si="11"/>
        <v>0</v>
      </c>
      <c r="AM17" s="189">
        <f t="shared" si="12"/>
        <v>0</v>
      </c>
      <c r="AN17" s="83" t="e">
        <f t="shared" si="13"/>
        <v>#DIV/0!</v>
      </c>
      <c r="AO17" s="89" t="e">
        <f t="shared" si="14"/>
        <v>#DIV/0!</v>
      </c>
      <c r="AP17" s="86" t="e">
        <f t="shared" si="15"/>
        <v>#DIV/0!</v>
      </c>
      <c r="AQ17" s="101" t="e">
        <f t="shared" si="16"/>
        <v>#DIV/0!</v>
      </c>
      <c r="AR17" s="52"/>
      <c r="AS17" s="47"/>
    </row>
    <row r="18" spans="1:45" ht="27" customHeight="1">
      <c r="A18" s="61">
        <v>12</v>
      </c>
      <c r="B18" s="33"/>
      <c r="C18" s="66"/>
      <c r="D18" s="74" t="s">
        <v>181</v>
      </c>
      <c r="E18" s="75" t="s">
        <v>182</v>
      </c>
      <c r="F18" s="67" t="s">
        <v>9</v>
      </c>
      <c r="G18" s="68" t="s">
        <v>183</v>
      </c>
      <c r="H18" s="75" t="s">
        <v>138</v>
      </c>
      <c r="I18" s="76" t="s">
        <v>139</v>
      </c>
      <c r="J18" s="118" t="s">
        <v>165</v>
      </c>
      <c r="K18" s="69" t="s">
        <v>129</v>
      </c>
      <c r="L18" s="71" t="s">
        <v>130</v>
      </c>
      <c r="M18" s="72">
        <v>1200</v>
      </c>
      <c r="N18" s="73">
        <v>1.08</v>
      </c>
      <c r="O18" s="73">
        <v>10</v>
      </c>
      <c r="P18" s="81">
        <f t="shared" si="0"/>
        <v>1.2693896348939522</v>
      </c>
      <c r="Q18" s="99">
        <f t="shared" si="1"/>
        <v>1.21</v>
      </c>
      <c r="R18" s="100">
        <f t="shared" si="2"/>
        <v>0</v>
      </c>
      <c r="S18" s="44"/>
      <c r="T18" s="58"/>
      <c r="U18" s="56"/>
      <c r="V18" s="56"/>
      <c r="W18" s="188">
        <f t="shared" si="3"/>
        <v>0</v>
      </c>
      <c r="X18" s="91">
        <f t="shared" si="4"/>
        <v>1</v>
      </c>
      <c r="Y18" s="117"/>
      <c r="Z18" s="28"/>
      <c r="AA18" s="82"/>
      <c r="AB18" s="90">
        <f t="shared" si="5"/>
        <v>0</v>
      </c>
      <c r="AC18" s="90">
        <f t="shared" si="6"/>
        <v>0</v>
      </c>
      <c r="AD18" s="83" t="e">
        <f t="shared" si="7"/>
        <v>#DIV/0!</v>
      </c>
      <c r="AE18" s="28"/>
      <c r="AF18" s="82"/>
      <c r="AG18" s="90">
        <f t="shared" si="8"/>
        <v>0</v>
      </c>
      <c r="AH18" s="90">
        <f t="shared" si="9"/>
        <v>0</v>
      </c>
      <c r="AI18" s="83" t="e">
        <f t="shared" si="10"/>
        <v>#DIV/0!</v>
      </c>
      <c r="AJ18" s="82"/>
      <c r="AK18" s="82"/>
      <c r="AL18" s="90">
        <f t="shared" si="11"/>
        <v>0</v>
      </c>
      <c r="AM18" s="189">
        <f t="shared" si="12"/>
        <v>0</v>
      </c>
      <c r="AN18" s="83" t="e">
        <f t="shared" si="13"/>
        <v>#DIV/0!</v>
      </c>
      <c r="AO18" s="89" t="e">
        <f t="shared" si="14"/>
        <v>#DIV/0!</v>
      </c>
      <c r="AP18" s="86" t="e">
        <f t="shared" si="15"/>
        <v>#DIV/0!</v>
      </c>
      <c r="AQ18" s="101" t="e">
        <f t="shared" si="16"/>
        <v>#DIV/0!</v>
      </c>
      <c r="AR18" s="52"/>
      <c r="AS18" s="47"/>
    </row>
    <row r="19" spans="1:45" ht="27" customHeight="1">
      <c r="A19" s="61">
        <v>13</v>
      </c>
      <c r="B19" s="33"/>
      <c r="C19" s="66"/>
      <c r="D19" s="74" t="s">
        <v>184</v>
      </c>
      <c r="E19" s="75" t="s">
        <v>185</v>
      </c>
      <c r="F19" s="67" t="s">
        <v>9</v>
      </c>
      <c r="G19" s="68" t="s">
        <v>200</v>
      </c>
      <c r="H19" s="75" t="s">
        <v>134</v>
      </c>
      <c r="I19" s="76" t="s">
        <v>139</v>
      </c>
      <c r="J19" s="118" t="s">
        <v>165</v>
      </c>
      <c r="K19" s="69" t="s">
        <v>186</v>
      </c>
      <c r="L19" s="71" t="s">
        <v>187</v>
      </c>
      <c r="M19" s="72">
        <v>730</v>
      </c>
      <c r="N19" s="73">
        <v>0.42799999999999999</v>
      </c>
      <c r="O19" s="73">
        <v>4</v>
      </c>
      <c r="P19" s="81">
        <f t="shared" si="0"/>
        <v>0.65977102402960708</v>
      </c>
      <c r="Q19" s="99">
        <f t="shared" si="1"/>
        <v>0.77</v>
      </c>
      <c r="R19" s="100">
        <f t="shared" si="2"/>
        <v>0</v>
      </c>
      <c r="S19" s="44"/>
      <c r="T19" s="58"/>
      <c r="U19" s="56"/>
      <c r="V19" s="56"/>
      <c r="W19" s="188">
        <f t="shared" si="3"/>
        <v>0</v>
      </c>
      <c r="X19" s="91">
        <f t="shared" si="4"/>
        <v>1</v>
      </c>
      <c r="Y19" s="117"/>
      <c r="Z19" s="28"/>
      <c r="AA19" s="82"/>
      <c r="AB19" s="90">
        <f t="shared" si="5"/>
        <v>0</v>
      </c>
      <c r="AC19" s="90">
        <f t="shared" si="6"/>
        <v>0</v>
      </c>
      <c r="AD19" s="83" t="e">
        <f t="shared" si="7"/>
        <v>#DIV/0!</v>
      </c>
      <c r="AE19" s="28"/>
      <c r="AF19" s="82"/>
      <c r="AG19" s="90">
        <f t="shared" si="8"/>
        <v>0</v>
      </c>
      <c r="AH19" s="90">
        <f t="shared" si="9"/>
        <v>0</v>
      </c>
      <c r="AI19" s="83" t="e">
        <f t="shared" si="10"/>
        <v>#DIV/0!</v>
      </c>
      <c r="AJ19" s="82"/>
      <c r="AK19" s="82"/>
      <c r="AL19" s="90">
        <f t="shared" si="11"/>
        <v>0</v>
      </c>
      <c r="AM19" s="189">
        <f t="shared" si="12"/>
        <v>0</v>
      </c>
      <c r="AN19" s="83" t="e">
        <f t="shared" si="13"/>
        <v>#DIV/0!</v>
      </c>
      <c r="AO19" s="89" t="e">
        <f t="shared" si="14"/>
        <v>#DIV/0!</v>
      </c>
      <c r="AP19" s="86" t="e">
        <f t="shared" si="15"/>
        <v>#DIV/0!</v>
      </c>
      <c r="AQ19" s="101" t="e">
        <f t="shared" si="16"/>
        <v>#DIV/0!</v>
      </c>
      <c r="AR19" s="52"/>
      <c r="AS19" s="47"/>
    </row>
    <row r="20" spans="1:45" ht="27" customHeight="1">
      <c r="A20" s="61">
        <v>14</v>
      </c>
      <c r="B20" s="33"/>
      <c r="C20" s="66"/>
      <c r="D20" s="74" t="s">
        <v>188</v>
      </c>
      <c r="E20" s="75" t="s">
        <v>154</v>
      </c>
      <c r="F20" s="67" t="s">
        <v>9</v>
      </c>
      <c r="G20" s="68" t="s">
        <v>189</v>
      </c>
      <c r="H20" s="75" t="s">
        <v>190</v>
      </c>
      <c r="I20" s="76" t="s">
        <v>139</v>
      </c>
      <c r="J20" s="118" t="s">
        <v>165</v>
      </c>
      <c r="K20" s="69" t="s">
        <v>191</v>
      </c>
      <c r="L20" s="71" t="s">
        <v>82</v>
      </c>
      <c r="M20" s="72">
        <v>753</v>
      </c>
      <c r="N20" s="73">
        <v>0.49299999999999999</v>
      </c>
      <c r="O20" s="73">
        <v>8.6</v>
      </c>
      <c r="P20" s="81">
        <f t="shared" si="0"/>
        <v>0.56591878417175889</v>
      </c>
      <c r="Q20" s="99">
        <f t="shared" si="1"/>
        <v>0.75</v>
      </c>
      <c r="R20" s="100">
        <f t="shared" si="2"/>
        <v>0</v>
      </c>
      <c r="S20" s="44"/>
      <c r="T20" s="58"/>
      <c r="U20" s="56"/>
      <c r="V20" s="56"/>
      <c r="W20" s="188">
        <f t="shared" si="3"/>
        <v>0</v>
      </c>
      <c r="X20" s="91">
        <f t="shared" si="4"/>
        <v>1</v>
      </c>
      <c r="Y20" s="117"/>
      <c r="Z20" s="28"/>
      <c r="AA20" s="82"/>
      <c r="AB20" s="90">
        <f t="shared" si="5"/>
        <v>0</v>
      </c>
      <c r="AC20" s="90">
        <f t="shared" si="6"/>
        <v>0</v>
      </c>
      <c r="AD20" s="83" t="e">
        <f t="shared" si="7"/>
        <v>#DIV/0!</v>
      </c>
      <c r="AE20" s="28"/>
      <c r="AF20" s="82"/>
      <c r="AG20" s="90">
        <f t="shared" si="8"/>
        <v>0</v>
      </c>
      <c r="AH20" s="90">
        <f t="shared" si="9"/>
        <v>0</v>
      </c>
      <c r="AI20" s="83" t="e">
        <f t="shared" si="10"/>
        <v>#DIV/0!</v>
      </c>
      <c r="AJ20" s="82"/>
      <c r="AK20" s="82"/>
      <c r="AL20" s="90">
        <f t="shared" si="11"/>
        <v>0</v>
      </c>
      <c r="AM20" s="189">
        <f t="shared" si="12"/>
        <v>0</v>
      </c>
      <c r="AN20" s="83" t="e">
        <f t="shared" si="13"/>
        <v>#DIV/0!</v>
      </c>
      <c r="AO20" s="89" t="e">
        <f t="shared" si="14"/>
        <v>#DIV/0!</v>
      </c>
      <c r="AP20" s="86" t="e">
        <f t="shared" si="15"/>
        <v>#DIV/0!</v>
      </c>
      <c r="AQ20" s="101" t="e">
        <f t="shared" si="16"/>
        <v>#DIV/0!</v>
      </c>
      <c r="AR20" s="52"/>
      <c r="AS20" s="47"/>
    </row>
    <row r="21" spans="1:45" ht="27" customHeight="1">
      <c r="A21" s="61">
        <v>15</v>
      </c>
      <c r="B21" s="33"/>
      <c r="C21" s="66"/>
      <c r="D21" s="74" t="s">
        <v>192</v>
      </c>
      <c r="E21" s="75" t="s">
        <v>193</v>
      </c>
      <c r="F21" s="67" t="s">
        <v>9</v>
      </c>
      <c r="G21" s="68" t="s">
        <v>133</v>
      </c>
      <c r="H21" s="75" t="s">
        <v>134</v>
      </c>
      <c r="I21" s="76" t="s">
        <v>139</v>
      </c>
      <c r="J21" s="118" t="s">
        <v>194</v>
      </c>
      <c r="K21" s="69" t="s">
        <v>135</v>
      </c>
      <c r="L21" s="71" t="s">
        <v>123</v>
      </c>
      <c r="M21" s="72">
        <v>930</v>
      </c>
      <c r="N21" s="73">
        <v>0.86799999999999999</v>
      </c>
      <c r="O21" s="73">
        <v>17.3</v>
      </c>
      <c r="P21" s="81">
        <f t="shared" si="0"/>
        <v>0.73467613757153793</v>
      </c>
      <c r="Q21" s="99">
        <f t="shared" si="1"/>
        <v>0.8</v>
      </c>
      <c r="R21" s="100">
        <f t="shared" si="2"/>
        <v>0</v>
      </c>
      <c r="S21" s="44"/>
      <c r="T21" s="58"/>
      <c r="U21" s="56"/>
      <c r="V21" s="56"/>
      <c r="W21" s="188">
        <f t="shared" si="3"/>
        <v>0</v>
      </c>
      <c r="X21" s="91">
        <f t="shared" si="4"/>
        <v>1</v>
      </c>
      <c r="Y21" s="117"/>
      <c r="Z21" s="28"/>
      <c r="AA21" s="82"/>
      <c r="AB21" s="90">
        <f t="shared" si="5"/>
        <v>0</v>
      </c>
      <c r="AC21" s="90">
        <f t="shared" si="6"/>
        <v>0</v>
      </c>
      <c r="AD21" s="83" t="e">
        <f t="shared" si="7"/>
        <v>#DIV/0!</v>
      </c>
      <c r="AE21" s="28"/>
      <c r="AF21" s="82"/>
      <c r="AG21" s="90">
        <f t="shared" si="8"/>
        <v>0</v>
      </c>
      <c r="AH21" s="90">
        <f t="shared" si="9"/>
        <v>0</v>
      </c>
      <c r="AI21" s="83" t="e">
        <f t="shared" si="10"/>
        <v>#DIV/0!</v>
      </c>
      <c r="AJ21" s="82"/>
      <c r="AK21" s="82"/>
      <c r="AL21" s="90">
        <f t="shared" si="11"/>
        <v>0</v>
      </c>
      <c r="AM21" s="189">
        <f t="shared" si="12"/>
        <v>0</v>
      </c>
      <c r="AN21" s="83" t="e">
        <f t="shared" si="13"/>
        <v>#DIV/0!</v>
      </c>
      <c r="AO21" s="89" t="e">
        <f t="shared" si="14"/>
        <v>#DIV/0!</v>
      </c>
      <c r="AP21" s="86" t="e">
        <f t="shared" si="15"/>
        <v>#DIV/0!</v>
      </c>
      <c r="AQ21" s="101" t="e">
        <f t="shared" si="16"/>
        <v>#DIV/0!</v>
      </c>
      <c r="AR21" s="52"/>
      <c r="AS21" s="47"/>
    </row>
    <row r="22" spans="1:45">
      <c r="C22" s="22"/>
    </row>
    <row r="23" spans="1:45">
      <c r="C23" s="22"/>
    </row>
    <row r="24" spans="1:45">
      <c r="C24" s="22"/>
    </row>
    <row r="25" spans="1:45">
      <c r="C25" s="22"/>
    </row>
  </sheetData>
  <autoFilter ref="A6:O21"/>
  <mergeCells count="12">
    <mergeCell ref="AE5:AG5"/>
    <mergeCell ref="AJ5:AL5"/>
    <mergeCell ref="Z3:AQ3"/>
    <mergeCell ref="D4:G4"/>
    <mergeCell ref="I4:I5"/>
    <mergeCell ref="J4:R4"/>
    <mergeCell ref="T4:X4"/>
    <mergeCell ref="Z4:AB4"/>
    <mergeCell ref="AE4:AG4"/>
    <mergeCell ref="AJ4:AL4"/>
    <mergeCell ref="X5:X6"/>
    <mergeCell ref="Z5:AB5"/>
  </mergeCells>
  <pageMargins left="0.78740157480314965" right="0.78740157480314965" top="0.39370078740157483" bottom="0.78740157480314965" header="0.51181102362204722" footer="0.51181102362204722"/>
  <pageSetup paperSize="9" scale="50" fitToHeight="3" orientation="landscape" r:id="rId1"/>
  <headerFooter alignWithMargins="0">
    <oddFooter>&amp;L&amp;F/ &amp;A&amp;CStrana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="70" zoomScaleNormal="75" zoomScaleSheetLayoutView="100" workbookViewId="0">
      <selection activeCell="O2" sqref="O2"/>
    </sheetView>
  </sheetViews>
  <sheetFormatPr defaultRowHeight="12.75"/>
  <cols>
    <col min="1" max="1" width="10" style="2" customWidth="1"/>
    <col min="2" max="2" width="14.5703125" style="2" customWidth="1"/>
    <col min="3" max="3" width="15.42578125" style="2" customWidth="1"/>
    <col min="4" max="4" width="16.5703125" style="2" customWidth="1"/>
    <col min="5" max="5" width="10.140625" style="2" customWidth="1"/>
    <col min="6" max="6" width="22.140625" style="2" customWidth="1"/>
    <col min="7" max="10" width="9.140625" style="2"/>
    <col min="11" max="14" width="10.7109375" style="2" customWidth="1"/>
    <col min="15" max="15" width="14.5703125" style="2" customWidth="1"/>
    <col min="16" max="16" width="31.28515625" style="2" customWidth="1"/>
    <col min="17" max="16384" width="9.140625" style="2"/>
  </cols>
  <sheetData>
    <row r="1" spans="1:16" ht="25.5" customHeight="1">
      <c r="A1" s="1" t="s">
        <v>23</v>
      </c>
      <c r="O1" s="196" t="str">
        <f>'SW NSS-A'!K2</f>
        <v>NSS-A</v>
      </c>
    </row>
    <row r="2" spans="1:16" ht="25.5" customHeight="1" thickBot="1">
      <c r="A2" s="1"/>
      <c r="K2" s="24"/>
      <c r="L2" s="24"/>
      <c r="M2" s="24"/>
      <c r="N2" s="24"/>
      <c r="O2" s="1"/>
    </row>
    <row r="3" spans="1:16" ht="111" customHeight="1">
      <c r="A3" s="102" t="s">
        <v>28</v>
      </c>
      <c r="B3" s="277" t="s">
        <v>30</v>
      </c>
      <c r="C3" s="278"/>
      <c r="D3" s="25" t="s">
        <v>48</v>
      </c>
      <c r="E3" s="25" t="s">
        <v>49</v>
      </c>
      <c r="F3" s="25" t="s">
        <v>24</v>
      </c>
      <c r="G3" s="25" t="s">
        <v>8</v>
      </c>
      <c r="H3" s="25" t="s">
        <v>74</v>
      </c>
      <c r="I3" s="25" t="s">
        <v>32</v>
      </c>
      <c r="J3" s="25" t="s">
        <v>33</v>
      </c>
      <c r="K3" s="26" t="s">
        <v>75</v>
      </c>
      <c r="L3" s="26" t="s">
        <v>76</v>
      </c>
      <c r="M3" s="26" t="s">
        <v>77</v>
      </c>
      <c r="N3" s="26" t="s">
        <v>78</v>
      </c>
      <c r="O3" s="25" t="s">
        <v>56</v>
      </c>
      <c r="P3" s="27" t="s">
        <v>21</v>
      </c>
    </row>
    <row r="4" spans="1:16" ht="27" customHeight="1">
      <c r="A4" s="113">
        <f>'SW NSS-A'!A7</f>
        <v>1</v>
      </c>
      <c r="B4" s="109" t="str">
        <f>'SW NSS-A'!D7</f>
        <v>Bláha</v>
      </c>
      <c r="C4" s="40" t="str">
        <f>'SW NSS-A'!E7</f>
        <v>Vladimír</v>
      </c>
      <c r="D4" s="77" t="str">
        <f>'SW NSS-A'!G7</f>
        <v>CZE 131-047</v>
      </c>
      <c r="E4" s="77" t="str">
        <f>'SW NSS-A'!I7</f>
        <v>2,4 GHz</v>
      </c>
      <c r="F4" s="40" t="str">
        <f>'SW NSS-A'!K7</f>
        <v>Critter</v>
      </c>
      <c r="G4" s="23" t="str">
        <f>'SW NSS-A'!L7</f>
        <v>1:10</v>
      </c>
      <c r="H4" s="14">
        <f>'SW NSS-A'!M7</f>
        <v>1120</v>
      </c>
      <c r="I4" s="15">
        <f>'SW NSS-A'!N7</f>
        <v>0.51500000000000001</v>
      </c>
      <c r="J4" s="15">
        <f>'SW NSS-A'!O7</f>
        <v>8.8000000000000007</v>
      </c>
      <c r="K4" s="41"/>
      <c r="L4" s="41"/>
      <c r="M4" s="41"/>
      <c r="N4" s="41"/>
      <c r="O4" s="41"/>
      <c r="P4" s="48"/>
    </row>
    <row r="5" spans="1:16" ht="27" customHeight="1">
      <c r="A5" s="113">
        <f>'SW NSS-A'!A8</f>
        <v>2</v>
      </c>
      <c r="B5" s="109" t="str">
        <f>'SW NSS-A'!D8</f>
        <v>Emler</v>
      </c>
      <c r="C5" s="40" t="str">
        <f>'SW NSS-A'!E8</f>
        <v>Vratislav</v>
      </c>
      <c r="D5" s="77" t="str">
        <f>'SW NSS-A'!G8</f>
        <v>CZE 131-026</v>
      </c>
      <c r="E5" s="77" t="str">
        <f>'SW NSS-A'!I8</f>
        <v>2,4 GHz</v>
      </c>
      <c r="F5" s="40" t="str">
        <f>'SW NSS-A'!K8</f>
        <v>Vamarie</v>
      </c>
      <c r="G5" s="23" t="str">
        <f>'SW NSS-A'!L8</f>
        <v>1:16,5</v>
      </c>
      <c r="H5" s="14">
        <f>'SW NSS-A'!M8</f>
        <v>1000</v>
      </c>
      <c r="I5" s="15">
        <f>'SW NSS-A'!N8</f>
        <v>0.66800000000000004</v>
      </c>
      <c r="J5" s="15">
        <f>'SW NSS-A'!O8</f>
        <v>14.7</v>
      </c>
      <c r="K5" s="41"/>
      <c r="L5" s="41"/>
      <c r="M5" s="41"/>
      <c r="N5" s="41"/>
      <c r="O5" s="41"/>
      <c r="P5" s="48"/>
    </row>
    <row r="6" spans="1:16" ht="27" customHeight="1">
      <c r="A6" s="113">
        <f>'SW NSS-A'!A9</f>
        <v>3</v>
      </c>
      <c r="B6" s="109" t="str">
        <f>'SW NSS-A'!D9</f>
        <v>Jakeš</v>
      </c>
      <c r="C6" s="40" t="str">
        <f>'SW NSS-A'!E9</f>
        <v>Tomáš</v>
      </c>
      <c r="D6" s="77" t="str">
        <f>'SW NSS-A'!G9</f>
        <v>CZE 316-017</v>
      </c>
      <c r="E6" s="77" t="str">
        <f>'SW NSS-A'!I9</f>
        <v>2,4 GHz</v>
      </c>
      <c r="F6" s="40" t="str">
        <f>'SW NSS-A'!K9</f>
        <v>Amati</v>
      </c>
      <c r="G6" s="23" t="s">
        <v>11</v>
      </c>
      <c r="H6" s="14">
        <f>'SW NSS-A'!M9</f>
        <v>1035</v>
      </c>
      <c r="I6" s="15">
        <f>'SW NSS-A'!N9</f>
        <v>0.59860000000000002</v>
      </c>
      <c r="J6" s="15">
        <f>'SW NSS-A'!O9</f>
        <v>8.34</v>
      </c>
      <c r="K6" s="41"/>
      <c r="L6" s="41"/>
      <c r="M6" s="41"/>
      <c r="N6" s="41"/>
      <c r="O6" s="41"/>
      <c r="P6" s="48"/>
    </row>
    <row r="7" spans="1:16" ht="27" customHeight="1">
      <c r="A7" s="29">
        <f>'SW NSS-A'!A10</f>
        <v>4</v>
      </c>
      <c r="B7" s="109" t="str">
        <f>'SW NSS-A'!D10</f>
        <v>Janoš</v>
      </c>
      <c r="C7" s="40" t="str">
        <f>'SW NSS-A'!E10</f>
        <v>Milan</v>
      </c>
      <c r="D7" s="77" t="str">
        <f>'SW NSS-A'!G10</f>
        <v>CZE 079-057</v>
      </c>
      <c r="E7" s="77" t="str">
        <f>'SW NSS-A'!I10</f>
        <v>2,4 GHz</v>
      </c>
      <c r="F7" s="40" t="str">
        <f>'SW NSS-A'!K10</f>
        <v>Gata</v>
      </c>
      <c r="G7" s="23" t="str">
        <f>'SW NSS-A'!L10</f>
        <v>1:11</v>
      </c>
      <c r="H7" s="14">
        <f>'SW NSS-A'!M10</f>
        <v>895</v>
      </c>
      <c r="I7" s="15">
        <f>'SW NSS-A'!N10</f>
        <v>0.46200000000000002</v>
      </c>
      <c r="J7" s="15">
        <f>'SW NSS-A'!O10</f>
        <v>10.4</v>
      </c>
      <c r="K7" s="41"/>
      <c r="L7" s="41"/>
      <c r="M7" s="41"/>
      <c r="N7" s="41"/>
      <c r="O7" s="41"/>
      <c r="P7" s="48"/>
    </row>
    <row r="8" spans="1:16" ht="27" customHeight="1">
      <c r="A8" s="29">
        <f>'SW NSS-A'!A11</f>
        <v>5</v>
      </c>
      <c r="B8" s="109" t="str">
        <f>'SW NSS-A'!D11</f>
        <v>Mikulka</v>
      </c>
      <c r="C8" s="40" t="str">
        <f>'SW NSS-A'!E11</f>
        <v>Peter</v>
      </c>
      <c r="D8" s="77" t="str">
        <f>'SW NSS-A'!G11</f>
        <v>CZE 517-16</v>
      </c>
      <c r="E8" s="77" t="str">
        <f>'SW NSS-A'!I11</f>
        <v>2,4 GHz</v>
      </c>
      <c r="F8" s="40" t="str">
        <f>'SW NSS-A'!K11</f>
        <v>Shamrock 5</v>
      </c>
      <c r="G8" s="23" t="str">
        <f>'SW NSS-A'!L11</f>
        <v>1:29</v>
      </c>
      <c r="H8" s="14">
        <f>'SW NSS-A'!M11</f>
        <v>950</v>
      </c>
      <c r="I8" s="15">
        <f>'SW NSS-A'!N11</f>
        <v>0.72399999999999998</v>
      </c>
      <c r="J8" s="15">
        <f>'SW NSS-A'!O11</f>
        <v>7</v>
      </c>
      <c r="K8" s="41"/>
      <c r="L8" s="41"/>
      <c r="M8" s="41"/>
      <c r="N8" s="41"/>
      <c r="O8" s="41"/>
      <c r="P8" s="48"/>
    </row>
    <row r="9" spans="1:16" ht="27" customHeight="1">
      <c r="A9" s="29">
        <f>'SW NSS-A'!A12</f>
        <v>6</v>
      </c>
      <c r="B9" s="109" t="str">
        <f>'SW NSS-A'!D12</f>
        <v>Slížek</v>
      </c>
      <c r="C9" s="40" t="str">
        <f>'SW NSS-A'!E12</f>
        <v>Josef</v>
      </c>
      <c r="D9" s="77" t="str">
        <f>'SW NSS-A'!G12</f>
        <v>CZE 28-8</v>
      </c>
      <c r="E9" s="77" t="str">
        <f>'SW NSS-A'!I12</f>
        <v>2,4 GHz</v>
      </c>
      <c r="F9" s="40" t="str">
        <f>'SW NSS-A'!K12</f>
        <v>Solway Maid</v>
      </c>
      <c r="G9" s="23" t="str">
        <f>'SW NSS-A'!L12</f>
        <v>1:13</v>
      </c>
      <c r="H9" s="14">
        <f>'SW NSS-A'!M12</f>
        <v>932</v>
      </c>
      <c r="I9" s="15">
        <f>'SW NSS-A'!N12</f>
        <v>0.68800000000000006</v>
      </c>
      <c r="J9" s="15">
        <f>'SW NSS-A'!O12</f>
        <v>9.17</v>
      </c>
      <c r="K9" s="41"/>
      <c r="L9" s="41"/>
      <c r="M9" s="41"/>
      <c r="N9" s="41"/>
      <c r="O9" s="41"/>
      <c r="P9" s="48"/>
    </row>
    <row r="10" spans="1:16" ht="27" customHeight="1">
      <c r="A10" s="29">
        <f>'SW NSS-A'!A13</f>
        <v>7</v>
      </c>
      <c r="B10" s="109" t="str">
        <f>'SW NSS-A'!D13</f>
        <v>Dvořák</v>
      </c>
      <c r="C10" s="40" t="str">
        <f>'SW NSS-A'!E13</f>
        <v>Milan</v>
      </c>
      <c r="D10" s="77" t="str">
        <f>'SW NSS-A'!G13</f>
        <v>CZE 535-11</v>
      </c>
      <c r="E10" s="77" t="str">
        <f>'SW NSS-A'!I13</f>
        <v>51, 83, 90</v>
      </c>
      <c r="F10" s="40" t="str">
        <f>'SW NSS-A'!K13</f>
        <v>Dorian Gray</v>
      </c>
      <c r="G10" s="23" t="str">
        <f>'SW NSS-A'!L13</f>
        <v>1:15</v>
      </c>
      <c r="H10" s="14">
        <f>'SW NSS-A'!M13</f>
        <v>910</v>
      </c>
      <c r="I10" s="15">
        <f>'SW NSS-A'!N13</f>
        <v>1.2050000000000001</v>
      </c>
      <c r="J10" s="15">
        <f>'SW NSS-A'!O13</f>
        <v>11.015000000000001</v>
      </c>
      <c r="K10" s="41"/>
      <c r="L10" s="41"/>
      <c r="M10" s="41"/>
      <c r="N10" s="41"/>
      <c r="O10" s="41"/>
      <c r="P10" s="48"/>
    </row>
    <row r="11" spans="1:16" ht="27" customHeight="1">
      <c r="A11" s="29">
        <f>'SW NSS-A'!A14</f>
        <v>8</v>
      </c>
      <c r="B11" s="109" t="str">
        <f>'SW NSS-A'!D14</f>
        <v>Houska</v>
      </c>
      <c r="C11" s="40" t="str">
        <f>'SW NSS-A'!E14</f>
        <v>Martin</v>
      </c>
      <c r="D11" s="77" t="str">
        <f>'SW NSS-A'!G14</f>
        <v>CZE 143-01</v>
      </c>
      <c r="E11" s="77" t="str">
        <f>'SW NSS-A'!I14</f>
        <v>2,4 GHz</v>
      </c>
      <c r="F11" s="40" t="str">
        <f>'SW NSS-A'!K14</f>
        <v>Fröja</v>
      </c>
      <c r="G11" s="23" t="str">
        <f>'SW NSS-A'!L14</f>
        <v>1:16</v>
      </c>
      <c r="H11" s="14">
        <f>'SW NSS-A'!M14</f>
        <v>930</v>
      </c>
      <c r="I11" s="15">
        <f>'SW NSS-A'!N14</f>
        <v>0.54049999999999998</v>
      </c>
      <c r="J11" s="15">
        <f>'SW NSS-A'!O14</f>
        <v>9.4</v>
      </c>
      <c r="K11" s="41"/>
      <c r="L11" s="41"/>
      <c r="M11" s="41"/>
      <c r="N11" s="41"/>
      <c r="O11" s="41"/>
      <c r="P11" s="48"/>
    </row>
    <row r="12" spans="1:16" ht="27" customHeight="1">
      <c r="A12" s="29">
        <f>'SW NSS-A'!A15</f>
        <v>9</v>
      </c>
      <c r="B12" s="109" t="str">
        <f>'SW NSS-A'!D15</f>
        <v>Kopecký</v>
      </c>
      <c r="C12" s="40" t="str">
        <f>'SW NSS-A'!E15</f>
        <v>Zdeněk</v>
      </c>
      <c r="D12" s="77" t="str">
        <f>'SW NSS-A'!G15</f>
        <v>CZE 101-001</v>
      </c>
      <c r="E12" s="77" t="str">
        <f>'SW NSS-A'!I15</f>
        <v>2,4 GHz</v>
      </c>
      <c r="F12" s="40" t="str">
        <f>'SW NSS-A'!K15</f>
        <v>Dorian Gray</v>
      </c>
      <c r="G12" s="23" t="str">
        <f>'SW NSS-A'!L15</f>
        <v>1:15</v>
      </c>
      <c r="H12" s="14">
        <f>'SW NSS-A'!M15</f>
        <v>890</v>
      </c>
      <c r="I12" s="15">
        <f>'SW NSS-A'!N15</f>
        <v>0.98</v>
      </c>
      <c r="J12" s="15">
        <f>'SW NSS-A'!O15</f>
        <v>13.35</v>
      </c>
      <c r="K12" s="41"/>
      <c r="L12" s="41"/>
      <c r="M12" s="41"/>
      <c r="N12" s="41"/>
      <c r="O12" s="41"/>
      <c r="P12" s="48"/>
    </row>
    <row r="13" spans="1:16" ht="27" customHeight="1">
      <c r="A13" s="29">
        <f>'SW NSS-A'!A16</f>
        <v>10</v>
      </c>
      <c r="B13" s="109" t="str">
        <f>'SW NSS-A'!D16</f>
        <v>Kreisel</v>
      </c>
      <c r="C13" s="40" t="str">
        <f>'SW NSS-A'!E16</f>
        <v>Jiří</v>
      </c>
      <c r="D13" s="77" t="str">
        <f>'SW NSS-A'!G16</f>
        <v>CZE 131-041</v>
      </c>
      <c r="E13" s="77">
        <f>'SW NSS-A'!I16</f>
        <v>88</v>
      </c>
      <c r="F13" s="40" t="str">
        <f>'SW NSS-A'!K16</f>
        <v>Colin Archer</v>
      </c>
      <c r="G13" s="23" t="str">
        <f>'SW NSS-A'!L16</f>
        <v>1:15</v>
      </c>
      <c r="H13" s="14">
        <f>'SW NSS-A'!M16</f>
        <v>830</v>
      </c>
      <c r="I13" s="15">
        <f>'SW NSS-A'!N16</f>
        <v>0.54</v>
      </c>
      <c r="J13" s="15">
        <f>'SW NSS-A'!O16</f>
        <v>11.2</v>
      </c>
      <c r="K13" s="41"/>
      <c r="L13" s="41"/>
      <c r="M13" s="41"/>
      <c r="N13" s="41"/>
      <c r="O13" s="41"/>
      <c r="P13" s="48"/>
    </row>
    <row r="14" spans="1:16" ht="27" customHeight="1">
      <c r="A14" s="29">
        <f>'SW NSS-A'!A17</f>
        <v>11</v>
      </c>
      <c r="B14" s="109" t="str">
        <f>'SW NSS-A'!D17</f>
        <v>Malhaus</v>
      </c>
      <c r="C14" s="40" t="str">
        <f>'SW NSS-A'!E17</f>
        <v>Jiří</v>
      </c>
      <c r="D14" s="77" t="str">
        <f>'SW NSS-A'!G17</f>
        <v>CZE 145-060</v>
      </c>
      <c r="E14" s="77" t="str">
        <f>'SW NSS-A'!I17</f>
        <v>2,4 GHz</v>
      </c>
      <c r="F14" s="40" t="str">
        <f>'SW NSS-A'!K17</f>
        <v>Benjamin W. Latham</v>
      </c>
      <c r="G14" s="23" t="str">
        <f>'SW NSS-A'!L17</f>
        <v>1:20</v>
      </c>
      <c r="H14" s="14">
        <f>'SW NSS-A'!M17</f>
        <v>1220</v>
      </c>
      <c r="I14" s="15">
        <f>'SW NSS-A'!N17</f>
        <v>1.23</v>
      </c>
      <c r="J14" s="15">
        <f>'SW NSS-A'!O17</f>
        <v>18.3</v>
      </c>
      <c r="K14" s="41"/>
      <c r="L14" s="41"/>
      <c r="M14" s="41"/>
      <c r="N14" s="41"/>
      <c r="O14" s="41"/>
      <c r="P14" s="48"/>
    </row>
    <row r="15" spans="1:16" ht="27" customHeight="1">
      <c r="A15" s="29">
        <f>'SW NSS-A'!A18</f>
        <v>12</v>
      </c>
      <c r="B15" s="109" t="str">
        <f>'SW NSS-A'!D18</f>
        <v>Medvěděv</v>
      </c>
      <c r="C15" s="40" t="str">
        <f>'SW NSS-A'!E18</f>
        <v>Michail</v>
      </c>
      <c r="D15" s="77" t="str">
        <f>'SW NSS-A'!G18</f>
        <v>CZE 131-022</v>
      </c>
      <c r="E15" s="77" t="str">
        <f>'SW NSS-A'!I18</f>
        <v>2,4 GHz</v>
      </c>
      <c r="F15" s="40" t="str">
        <f>'SW NSS-A'!K18</f>
        <v>Bluenose</v>
      </c>
      <c r="G15" s="23" t="str">
        <f>'SW NSS-A'!L18</f>
        <v>1:27</v>
      </c>
      <c r="H15" s="14">
        <f>'SW NSS-A'!M18</f>
        <v>1200</v>
      </c>
      <c r="I15" s="15">
        <f>'SW NSS-A'!N18</f>
        <v>1.08</v>
      </c>
      <c r="J15" s="15">
        <f>'SW NSS-A'!O18</f>
        <v>10</v>
      </c>
      <c r="K15" s="41"/>
      <c r="L15" s="41"/>
      <c r="M15" s="41"/>
      <c r="N15" s="41"/>
      <c r="O15" s="41"/>
      <c r="P15" s="48"/>
    </row>
    <row r="16" spans="1:16" ht="27" customHeight="1">
      <c r="A16" s="29">
        <f>'SW NSS-A'!A19</f>
        <v>13</v>
      </c>
      <c r="B16" s="109" t="str">
        <f>'SW NSS-A'!D19</f>
        <v>Neupauer</v>
      </c>
      <c r="C16" s="40" t="str">
        <f>'SW NSS-A'!E19</f>
        <v>Ján</v>
      </c>
      <c r="D16" s="77" t="str">
        <f>'SW NSS-A'!G19</f>
        <v>SVK 60-25</v>
      </c>
      <c r="E16" s="77" t="str">
        <f>'SW NSS-A'!I19</f>
        <v>2,4 GHz</v>
      </c>
      <c r="F16" s="40" t="str">
        <f>'SW NSS-A'!K19</f>
        <v>Smeralda</v>
      </c>
      <c r="G16" s="23" t="str">
        <f>'SW NSS-A'!L19</f>
        <v>1:12</v>
      </c>
      <c r="H16" s="14">
        <f>'SW NSS-A'!M19</f>
        <v>730</v>
      </c>
      <c r="I16" s="15">
        <f>'SW NSS-A'!N19</f>
        <v>0.42799999999999999</v>
      </c>
      <c r="J16" s="15">
        <f>'SW NSS-A'!O19</f>
        <v>4</v>
      </c>
      <c r="K16" s="41"/>
      <c r="L16" s="41"/>
      <c r="M16" s="41"/>
      <c r="N16" s="41"/>
      <c r="O16" s="41"/>
      <c r="P16" s="48"/>
    </row>
    <row r="17" spans="1:16" ht="27" customHeight="1">
      <c r="A17" s="29">
        <f>'SW NSS-A'!A20</f>
        <v>14</v>
      </c>
      <c r="B17" s="109" t="str">
        <f>'SW NSS-A'!D20</f>
        <v>Podhorný</v>
      </c>
      <c r="C17" s="40" t="str">
        <f>'SW NSS-A'!E20</f>
        <v>Peter</v>
      </c>
      <c r="D17" s="77" t="str">
        <f>'SW NSS-A'!G20</f>
        <v>SVK 156-8</v>
      </c>
      <c r="E17" s="77" t="str">
        <f>'SW NSS-A'!I20</f>
        <v>2,4 GHz</v>
      </c>
      <c r="F17" s="40" t="str">
        <f>'SW NSS-A'!K20</f>
        <v>Sea Bird</v>
      </c>
      <c r="G17" s="23" t="str">
        <f>'SW NSS-A'!L20</f>
        <v>1:10</v>
      </c>
      <c r="H17" s="14">
        <f>'SW NSS-A'!M20</f>
        <v>753</v>
      </c>
      <c r="I17" s="15">
        <f>'SW NSS-A'!N20</f>
        <v>0.49299999999999999</v>
      </c>
      <c r="J17" s="15">
        <f>'SW NSS-A'!O20</f>
        <v>8.6</v>
      </c>
      <c r="K17" s="41"/>
      <c r="L17" s="41"/>
      <c r="M17" s="41"/>
      <c r="N17" s="41"/>
      <c r="O17" s="41"/>
      <c r="P17" s="48"/>
    </row>
    <row r="18" spans="1:16" ht="27" customHeight="1">
      <c r="A18" s="29">
        <f>'SW NSS-A'!A21</f>
        <v>15</v>
      </c>
      <c r="B18" s="109" t="str">
        <f>'SW NSS-A'!D21</f>
        <v>Ábel</v>
      </c>
      <c r="C18" s="40" t="str">
        <f>'SW NSS-A'!E21</f>
        <v>Štefan</v>
      </c>
      <c r="D18" s="77" t="str">
        <f>'SW NSS-A'!G21</f>
        <v>SVK 60-10</v>
      </c>
      <c r="E18" s="77" t="str">
        <f>'SW NSS-A'!I21</f>
        <v>2,4 GHz</v>
      </c>
      <c r="F18" s="40" t="str">
        <f>'SW NSS-A'!K21</f>
        <v>Sultana</v>
      </c>
      <c r="G18" s="23" t="str">
        <f>'SW NSS-A'!L21</f>
        <v>1:14</v>
      </c>
      <c r="H18" s="14">
        <f>'SW NSS-A'!M21</f>
        <v>930</v>
      </c>
      <c r="I18" s="15">
        <f>'SW NSS-A'!N21</f>
        <v>0.86799999999999999</v>
      </c>
      <c r="J18" s="15">
        <f>'SW NSS-A'!O21</f>
        <v>17.3</v>
      </c>
      <c r="K18" s="41"/>
      <c r="L18" s="41"/>
      <c r="M18" s="41"/>
      <c r="N18" s="41"/>
      <c r="O18" s="41"/>
      <c r="P18" s="48"/>
    </row>
    <row r="19" spans="1:16" ht="15">
      <c r="A19" s="59"/>
    </row>
    <row r="20" spans="1:16" ht="15">
      <c r="A20" s="60"/>
    </row>
    <row r="21" spans="1:16" ht="15">
      <c r="A21" s="60"/>
    </row>
    <row r="22" spans="1:16" ht="15">
      <c r="A22" s="60"/>
    </row>
  </sheetData>
  <mergeCells count="1">
    <mergeCell ref="B3:C3"/>
  </mergeCells>
  <phoneticPr fontId="0" type="noConversion"/>
  <pageMargins left="0.47244094488188981" right="0.47244094488188981" top="0.39370078740157483" bottom="0.47244094488188981" header="0.31496062992125984" footer="0.31496062992125984"/>
  <pageSetup paperSize="9" scale="53" fitToHeight="2" orientation="landscape" horizontalDpi="300" verticalDpi="300" r:id="rId1"/>
  <headerFooter alignWithMargins="0">
    <oddFooter>&amp;L&amp;F/ &amp;A&amp;CStrana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topLeftCell="A4" zoomScale="70" zoomScaleNormal="75" zoomScaleSheetLayoutView="100" workbookViewId="0">
      <selection activeCell="C4" sqref="C4"/>
    </sheetView>
  </sheetViews>
  <sheetFormatPr defaultRowHeight="12.75"/>
  <cols>
    <col min="1" max="1" width="10" style="2" customWidth="1"/>
    <col min="2" max="2" width="14.5703125" style="2" customWidth="1"/>
    <col min="3" max="3" width="15.42578125" style="2" customWidth="1"/>
    <col min="4" max="4" width="16.5703125" style="2" customWidth="1"/>
    <col min="5" max="5" width="10.140625" style="2" customWidth="1"/>
    <col min="6" max="6" width="22.140625" style="2" customWidth="1"/>
    <col min="7" max="10" width="9.140625" style="2"/>
    <col min="11" max="14" width="10.7109375" style="2" customWidth="1"/>
    <col min="15" max="15" width="14.5703125" style="2" customWidth="1"/>
    <col min="16" max="16" width="31.28515625" style="2" customWidth="1"/>
    <col min="17" max="16384" width="9.140625" style="2"/>
  </cols>
  <sheetData>
    <row r="1" spans="1:16" ht="25.5" customHeight="1">
      <c r="A1" s="1" t="s">
        <v>23</v>
      </c>
      <c r="O1" s="196" t="str">
        <f>'SW NSS-B+C'!K2</f>
        <v>NSS-B+C</v>
      </c>
    </row>
    <row r="2" spans="1:16" ht="25.5" customHeight="1" thickBot="1">
      <c r="A2" s="1"/>
      <c r="K2" s="24"/>
      <c r="L2" s="24"/>
      <c r="M2" s="24"/>
      <c r="N2" s="24"/>
      <c r="O2" s="1"/>
    </row>
    <row r="3" spans="1:16" ht="111" customHeight="1">
      <c r="A3" s="102" t="s">
        <v>28</v>
      </c>
      <c r="B3" s="277" t="s">
        <v>30</v>
      </c>
      <c r="C3" s="278"/>
      <c r="D3" s="25" t="s">
        <v>48</v>
      </c>
      <c r="E3" s="25" t="s">
        <v>49</v>
      </c>
      <c r="F3" s="25" t="s">
        <v>24</v>
      </c>
      <c r="G3" s="25" t="s">
        <v>8</v>
      </c>
      <c r="H3" s="25" t="s">
        <v>74</v>
      </c>
      <c r="I3" s="25" t="s">
        <v>32</v>
      </c>
      <c r="J3" s="25" t="s">
        <v>33</v>
      </c>
      <c r="K3" s="26" t="s">
        <v>75</v>
      </c>
      <c r="L3" s="26" t="s">
        <v>76</v>
      </c>
      <c r="M3" s="26" t="s">
        <v>77</v>
      </c>
      <c r="N3" s="26" t="s">
        <v>78</v>
      </c>
      <c r="O3" s="25" t="s">
        <v>56</v>
      </c>
      <c r="P3" s="27" t="s">
        <v>21</v>
      </c>
    </row>
    <row r="4" spans="1:16" ht="27" customHeight="1">
      <c r="A4" s="113">
        <f>'SW NSS-B+C'!A7</f>
        <v>1</v>
      </c>
      <c r="B4" s="109" t="str">
        <f>'SW NSS-B+C'!D7</f>
        <v>Bláha</v>
      </c>
      <c r="C4" s="40" t="str">
        <f>'SW NSS-B+C'!E7</f>
        <v>Vladimír</v>
      </c>
      <c r="D4" s="77" t="str">
        <f>'SW NSS-B+C'!G7</f>
        <v>CZE 131-047</v>
      </c>
      <c r="E4" s="77" t="str">
        <f>'SW NSS-B+C'!I7</f>
        <v>2,4 GHz</v>
      </c>
      <c r="F4" s="249" t="str">
        <f>'SW NSS-B+C'!K7</f>
        <v>Critter</v>
      </c>
      <c r="G4" s="23" t="str">
        <f>'SW NSS-B+C'!L7</f>
        <v>1:10</v>
      </c>
      <c r="H4" s="14">
        <f>'SW NSS-B+C'!M7</f>
        <v>1120</v>
      </c>
      <c r="I4" s="15">
        <f>'SW NSS-B+C'!N7</f>
        <v>0.51500000000000001</v>
      </c>
      <c r="J4" s="15">
        <f>'SW NSS-B+C'!O7</f>
        <v>8.8000000000000007</v>
      </c>
      <c r="K4" s="41"/>
      <c r="L4" s="41"/>
      <c r="M4" s="41"/>
      <c r="N4" s="41"/>
      <c r="O4" s="41"/>
      <c r="P4" s="48"/>
    </row>
    <row r="5" spans="1:16" ht="27" customHeight="1">
      <c r="A5" s="113">
        <f>'SW NSS-B+C'!A8</f>
        <v>2</v>
      </c>
      <c r="B5" s="109" t="str">
        <f>'SW NSS-B+C'!D8</f>
        <v>Emler</v>
      </c>
      <c r="C5" s="40" t="str">
        <f>'SW NSS-B+C'!E8</f>
        <v>Vratislav</v>
      </c>
      <c r="D5" s="77" t="str">
        <f>'SW NSS-B+C'!G8</f>
        <v>CZE 131-026</v>
      </c>
      <c r="E5" s="77" t="str">
        <f>'SW NSS-B+C'!I8</f>
        <v>2,4 GHz</v>
      </c>
      <c r="F5" s="249" t="str">
        <f>'SW NSS-B+C'!K8</f>
        <v>Vamarie</v>
      </c>
      <c r="G5" s="23" t="str">
        <f>'SW NSS-B+C'!L8</f>
        <v>1:16,5</v>
      </c>
      <c r="H5" s="14">
        <f>'SW NSS-B+C'!M8</f>
        <v>1000</v>
      </c>
      <c r="I5" s="15">
        <f>'SW NSS-B+C'!N8</f>
        <v>0.66800000000000004</v>
      </c>
      <c r="J5" s="15">
        <f>'SW NSS-B+C'!O8</f>
        <v>14.7</v>
      </c>
      <c r="K5" s="41"/>
      <c r="L5" s="41"/>
      <c r="M5" s="41"/>
      <c r="N5" s="41"/>
      <c r="O5" s="41"/>
      <c r="P5" s="48"/>
    </row>
    <row r="6" spans="1:16" ht="27" customHeight="1">
      <c r="A6" s="113">
        <f>'SW NSS-B+C'!A9</f>
        <v>3</v>
      </c>
      <c r="B6" s="109" t="str">
        <f>'SW NSS-B+C'!D9</f>
        <v>Jakeš</v>
      </c>
      <c r="C6" s="40" t="str">
        <f>'SW NSS-B+C'!E9</f>
        <v>Tomáš</v>
      </c>
      <c r="D6" s="77" t="str">
        <f>'SW NSS-B+C'!G9</f>
        <v>CZE 316-017</v>
      </c>
      <c r="E6" s="77" t="str">
        <f>'SW NSS-B+C'!I9</f>
        <v>2,4 GHz</v>
      </c>
      <c r="F6" s="249" t="str">
        <f>'SW NSS-B+C'!K9</f>
        <v>Amati</v>
      </c>
      <c r="G6" s="23" t="str">
        <f>'SW NSS-B+C'!L9</f>
        <v xml:space="preserve"> 1:9,5</v>
      </c>
      <c r="H6" s="14">
        <f>'SW NSS-B+C'!M9</f>
        <v>1035</v>
      </c>
      <c r="I6" s="15">
        <f>'SW NSS-B+C'!N9</f>
        <v>0.59860000000000002</v>
      </c>
      <c r="J6" s="15">
        <f>'SW NSS-B+C'!O9</f>
        <v>8.34</v>
      </c>
      <c r="K6" s="41"/>
      <c r="L6" s="41"/>
      <c r="M6" s="41"/>
      <c r="N6" s="41"/>
      <c r="O6" s="41"/>
      <c r="P6" s="48"/>
    </row>
    <row r="7" spans="1:16" ht="27" customHeight="1">
      <c r="A7" s="29">
        <f>'SW NSS-B+C'!A10</f>
        <v>4</v>
      </c>
      <c r="B7" s="109" t="str">
        <f>'SW NSS-B+C'!D10</f>
        <v>Janoš</v>
      </c>
      <c r="C7" s="40" t="str">
        <f>'SW NSS-B+C'!E10</f>
        <v>Milan</v>
      </c>
      <c r="D7" s="77" t="str">
        <f>'SW NSS-B+C'!G10</f>
        <v>CZE 079-057</v>
      </c>
      <c r="E7" s="77" t="str">
        <f>'SW NSS-B+C'!I10</f>
        <v>2,4 GHz</v>
      </c>
      <c r="F7" s="249" t="str">
        <f>'SW NSS-B+C'!K10</f>
        <v>Gata</v>
      </c>
      <c r="G7" s="23" t="str">
        <f>'SW NSS-B+C'!L10</f>
        <v>1:11</v>
      </c>
      <c r="H7" s="14">
        <f>'SW NSS-B+C'!M10</f>
        <v>895</v>
      </c>
      <c r="I7" s="15">
        <f>'SW NSS-B+C'!N10</f>
        <v>0.46200000000000002</v>
      </c>
      <c r="J7" s="15">
        <f>'SW NSS-B+C'!O10</f>
        <v>10.4</v>
      </c>
      <c r="K7" s="41"/>
      <c r="L7" s="41"/>
      <c r="M7" s="41"/>
      <c r="N7" s="41"/>
      <c r="O7" s="41"/>
      <c r="P7" s="48"/>
    </row>
    <row r="8" spans="1:16" ht="27" customHeight="1">
      <c r="A8" s="29">
        <f>'SW NSS-B+C'!A11</f>
        <v>5</v>
      </c>
      <c r="B8" s="109" t="str">
        <f>'SW NSS-B+C'!D11</f>
        <v>Mikulka</v>
      </c>
      <c r="C8" s="40" t="str">
        <f>'SW NSS-B+C'!E11</f>
        <v>Peter</v>
      </c>
      <c r="D8" s="77" t="str">
        <f>'SW NSS-B+C'!G11</f>
        <v>CZE 517-16</v>
      </c>
      <c r="E8" s="77" t="str">
        <f>'SW NSS-B+C'!I11</f>
        <v>2,4 GHz</v>
      </c>
      <c r="F8" s="249" t="str">
        <f>'SW NSS-B+C'!K11</f>
        <v>Shamrock 5</v>
      </c>
      <c r="G8" s="23" t="str">
        <f>'SW NSS-B+C'!L11</f>
        <v>1:29</v>
      </c>
      <c r="H8" s="14">
        <f>'SW NSS-B+C'!M11</f>
        <v>950</v>
      </c>
      <c r="I8" s="15">
        <f>'SW NSS-B+C'!N11</f>
        <v>0.72399999999999998</v>
      </c>
      <c r="J8" s="15">
        <f>'SW NSS-B+C'!O11</f>
        <v>7</v>
      </c>
      <c r="K8" s="41"/>
      <c r="L8" s="41"/>
      <c r="M8" s="41"/>
      <c r="N8" s="41"/>
      <c r="O8" s="41"/>
      <c r="P8" s="48"/>
    </row>
    <row r="9" spans="1:16" ht="27" customHeight="1">
      <c r="A9" s="29">
        <f>'SW NSS-B+C'!A12</f>
        <v>6</v>
      </c>
      <c r="B9" s="109" t="str">
        <f>'SW NSS-B+C'!D12</f>
        <v>Slížek</v>
      </c>
      <c r="C9" s="40" t="str">
        <f>'SW NSS-B+C'!E12</f>
        <v>Josef</v>
      </c>
      <c r="D9" s="77" t="str">
        <f>'SW NSS-B+C'!G12</f>
        <v>CZE 28-8</v>
      </c>
      <c r="E9" s="77" t="str">
        <f>'SW NSS-B+C'!I12</f>
        <v>2,4 GHz</v>
      </c>
      <c r="F9" s="249" t="str">
        <f>'SW NSS-B+C'!K12</f>
        <v>Solway Maid</v>
      </c>
      <c r="G9" s="23" t="str">
        <f>'SW NSS-B+C'!L12</f>
        <v>1:13</v>
      </c>
      <c r="H9" s="14">
        <f>'SW NSS-B+C'!M12</f>
        <v>932</v>
      </c>
      <c r="I9" s="15">
        <f>'SW NSS-B+C'!N12</f>
        <v>0.68800000000000006</v>
      </c>
      <c r="J9" s="15">
        <f>'SW NSS-B+C'!O12</f>
        <v>9.17</v>
      </c>
      <c r="K9" s="41"/>
      <c r="L9" s="41"/>
      <c r="M9" s="41"/>
      <c r="N9" s="41"/>
      <c r="O9" s="41"/>
      <c r="P9" s="48"/>
    </row>
    <row r="10" spans="1:16" ht="27" customHeight="1">
      <c r="A10" s="29">
        <f>'SW NSS-B+C'!A13</f>
        <v>7</v>
      </c>
      <c r="B10" s="109" t="str">
        <f>'SW NSS-B+C'!D13</f>
        <v>Dvořák</v>
      </c>
      <c r="C10" s="40" t="str">
        <f>'SW NSS-B+C'!E13</f>
        <v>Milan</v>
      </c>
      <c r="D10" s="77" t="str">
        <f>'SW NSS-B+C'!G13</f>
        <v>CZE 535-11</v>
      </c>
      <c r="E10" s="77" t="str">
        <f>'SW NSS-B+C'!I13</f>
        <v>51, 83, 90</v>
      </c>
      <c r="F10" s="249" t="str">
        <f>'SW NSS-B+C'!K13</f>
        <v>Dorian Gray</v>
      </c>
      <c r="G10" s="23" t="str">
        <f>'SW NSS-B+C'!L13</f>
        <v>1:15</v>
      </c>
      <c r="H10" s="14">
        <f>'SW NSS-B+C'!M13</f>
        <v>910</v>
      </c>
      <c r="I10" s="15">
        <f>'SW NSS-B+C'!N13</f>
        <v>1.2050000000000001</v>
      </c>
      <c r="J10" s="15">
        <f>'SW NSS-B+C'!O13</f>
        <v>11.015000000000001</v>
      </c>
      <c r="K10" s="41"/>
      <c r="L10" s="41"/>
      <c r="M10" s="41"/>
      <c r="N10" s="41"/>
      <c r="O10" s="41"/>
      <c r="P10" s="48"/>
    </row>
    <row r="11" spans="1:16" ht="27" customHeight="1">
      <c r="A11" s="29">
        <f>'SW NSS-B+C'!A14</f>
        <v>8</v>
      </c>
      <c r="B11" s="109" t="str">
        <f>'SW NSS-B+C'!D14</f>
        <v>Houska</v>
      </c>
      <c r="C11" s="40" t="str">
        <f>'SW NSS-B+C'!E14</f>
        <v>Martin</v>
      </c>
      <c r="D11" s="77" t="str">
        <f>'SW NSS-B+C'!G14</f>
        <v>CZE 143-01</v>
      </c>
      <c r="E11" s="77" t="str">
        <f>'SW NSS-B+C'!I14</f>
        <v>2,4 GHz</v>
      </c>
      <c r="F11" s="249" t="str">
        <f>'SW NSS-B+C'!K14</f>
        <v>Fröja</v>
      </c>
      <c r="G11" s="23" t="str">
        <f>'SW NSS-B+C'!L14</f>
        <v>1:16</v>
      </c>
      <c r="H11" s="14">
        <f>'SW NSS-B+C'!M14</f>
        <v>930</v>
      </c>
      <c r="I11" s="15">
        <f>'SW NSS-B+C'!N14</f>
        <v>0.54049999999999998</v>
      </c>
      <c r="J11" s="15">
        <f>'SW NSS-B+C'!O14</f>
        <v>9.4</v>
      </c>
      <c r="K11" s="41"/>
      <c r="L11" s="41"/>
      <c r="M11" s="41"/>
      <c r="N11" s="41"/>
      <c r="O11" s="41"/>
      <c r="P11" s="48"/>
    </row>
    <row r="12" spans="1:16" ht="27" customHeight="1">
      <c r="A12" s="29">
        <f>'SW NSS-B+C'!A15</f>
        <v>9</v>
      </c>
      <c r="B12" s="109" t="str">
        <f>'SW NSS-B+C'!D15</f>
        <v>Kopecký</v>
      </c>
      <c r="C12" s="40" t="str">
        <f>'SW NSS-B+C'!E15</f>
        <v>Zdeněk</v>
      </c>
      <c r="D12" s="77" t="str">
        <f>'SW NSS-B+C'!G15</f>
        <v>CZE 101-001</v>
      </c>
      <c r="E12" s="77" t="str">
        <f>'SW NSS-B+C'!I15</f>
        <v>2,4 GHz</v>
      </c>
      <c r="F12" s="249" t="str">
        <f>'SW NSS-B+C'!K15</f>
        <v>Dorian Gray</v>
      </c>
      <c r="G12" s="23" t="str">
        <f>'SW NSS-B+C'!L15</f>
        <v>1:15</v>
      </c>
      <c r="H12" s="14">
        <f>'SW NSS-B+C'!M15</f>
        <v>890</v>
      </c>
      <c r="I12" s="15">
        <f>'SW NSS-B+C'!N15</f>
        <v>0.98</v>
      </c>
      <c r="J12" s="15">
        <f>'SW NSS-B+C'!O15</f>
        <v>13.35</v>
      </c>
      <c r="K12" s="41"/>
      <c r="L12" s="41"/>
      <c r="M12" s="41"/>
      <c r="N12" s="41"/>
      <c r="O12" s="41"/>
      <c r="P12" s="48"/>
    </row>
    <row r="13" spans="1:16" ht="27" customHeight="1">
      <c r="A13" s="29">
        <f>'SW NSS-B+C'!A16</f>
        <v>10</v>
      </c>
      <c r="B13" s="109" t="str">
        <f>'SW NSS-B+C'!D16</f>
        <v>Kreisel</v>
      </c>
      <c r="C13" s="40" t="str">
        <f>'SW NSS-B+C'!E16</f>
        <v>Jiří</v>
      </c>
      <c r="D13" s="77" t="str">
        <f>'SW NSS-B+C'!G16</f>
        <v>CZE 131-041</v>
      </c>
      <c r="E13" s="77">
        <f>'SW NSS-B+C'!I16</f>
        <v>88</v>
      </c>
      <c r="F13" s="249" t="str">
        <f>'SW NSS-B+C'!K16</f>
        <v>Colin Archer</v>
      </c>
      <c r="G13" s="23" t="str">
        <f>'SW NSS-B+C'!L16</f>
        <v>1:15</v>
      </c>
      <c r="H13" s="14">
        <f>'SW NSS-B+C'!M16</f>
        <v>830</v>
      </c>
      <c r="I13" s="15">
        <f>'SW NSS-B+C'!N16</f>
        <v>0.54</v>
      </c>
      <c r="J13" s="15">
        <f>'SW NSS-B+C'!O16</f>
        <v>11.2</v>
      </c>
      <c r="K13" s="41"/>
      <c r="L13" s="41"/>
      <c r="M13" s="41"/>
      <c r="N13" s="41"/>
      <c r="O13" s="41"/>
      <c r="P13" s="48"/>
    </row>
    <row r="14" spans="1:16" ht="27" customHeight="1">
      <c r="A14" s="29">
        <f>'SW NSS-B+C'!A17</f>
        <v>11</v>
      </c>
      <c r="B14" s="109" t="str">
        <f>'SW NSS-B+C'!D17</f>
        <v>Malhaus</v>
      </c>
      <c r="C14" s="40" t="str">
        <f>'SW NSS-B+C'!E17</f>
        <v>Jiří</v>
      </c>
      <c r="D14" s="77" t="str">
        <f>'SW NSS-B+C'!G17</f>
        <v>CZE 145-060</v>
      </c>
      <c r="E14" s="77" t="str">
        <f>'SW NSS-B+C'!I17</f>
        <v>2,4 GHz</v>
      </c>
      <c r="F14" s="249" t="str">
        <f>'SW NSS-B+C'!K17</f>
        <v>Benjamin W. Latham</v>
      </c>
      <c r="G14" s="23" t="str">
        <f>'SW NSS-B+C'!L17</f>
        <v>1:20</v>
      </c>
      <c r="H14" s="14">
        <f>'SW NSS-B+C'!M17</f>
        <v>1220</v>
      </c>
      <c r="I14" s="15">
        <f>'SW NSS-B+C'!N17</f>
        <v>1.23</v>
      </c>
      <c r="J14" s="15">
        <f>'SW NSS-B+C'!O17</f>
        <v>18.3</v>
      </c>
      <c r="K14" s="41"/>
      <c r="L14" s="41"/>
      <c r="M14" s="41"/>
      <c r="N14" s="41"/>
      <c r="O14" s="41"/>
      <c r="P14" s="48"/>
    </row>
    <row r="15" spans="1:16" ht="27" customHeight="1">
      <c r="A15" s="29">
        <f>'SW NSS-B+C'!A18</f>
        <v>12</v>
      </c>
      <c r="B15" s="109" t="str">
        <f>'SW NSS-B+C'!D18</f>
        <v>Medvěděv</v>
      </c>
      <c r="C15" s="40" t="str">
        <f>'SW NSS-B+C'!E18</f>
        <v>Michail</v>
      </c>
      <c r="D15" s="77" t="str">
        <f>'SW NSS-B+C'!G18</f>
        <v>CZE 131-022</v>
      </c>
      <c r="E15" s="77" t="str">
        <f>'SW NSS-B+C'!I18</f>
        <v>2,4 GHz</v>
      </c>
      <c r="F15" s="249" t="str">
        <f>'SW NSS-B+C'!K18</f>
        <v>Bluenose</v>
      </c>
      <c r="G15" s="23" t="str">
        <f>'SW NSS-B+C'!L18</f>
        <v>1:27</v>
      </c>
      <c r="H15" s="14">
        <f>'SW NSS-B+C'!M18</f>
        <v>1200</v>
      </c>
      <c r="I15" s="15">
        <f>'SW NSS-B+C'!N18</f>
        <v>1.08</v>
      </c>
      <c r="J15" s="15">
        <f>'SW NSS-B+C'!O18</f>
        <v>10</v>
      </c>
      <c r="K15" s="41"/>
      <c r="L15" s="41"/>
      <c r="M15" s="41"/>
      <c r="N15" s="41"/>
      <c r="O15" s="41"/>
      <c r="P15" s="48"/>
    </row>
    <row r="16" spans="1:16" ht="27" customHeight="1">
      <c r="A16" s="29">
        <f>'SW NSS-B+C'!A19</f>
        <v>13</v>
      </c>
      <c r="B16" s="109" t="str">
        <f>'SW NSS-B+C'!D19</f>
        <v>Neupauer</v>
      </c>
      <c r="C16" s="40" t="str">
        <f>'SW NSS-B+C'!E19</f>
        <v>Ján</v>
      </c>
      <c r="D16" s="77" t="str">
        <f>'SW NSS-B+C'!G19</f>
        <v>SVK 60-25</v>
      </c>
      <c r="E16" s="77" t="str">
        <f>'SW NSS-B+C'!I19</f>
        <v>2,4 GHz</v>
      </c>
      <c r="F16" s="249" t="str">
        <f>'SW NSS-B+C'!K19</f>
        <v>Smeralda</v>
      </c>
      <c r="G16" s="23" t="str">
        <f>'SW NSS-B+C'!L19</f>
        <v>1:12</v>
      </c>
      <c r="H16" s="14">
        <f>'SW NSS-B+C'!M19</f>
        <v>730</v>
      </c>
      <c r="I16" s="15">
        <f>'SW NSS-B+C'!N19</f>
        <v>0.42799999999999999</v>
      </c>
      <c r="J16" s="15">
        <f>'SW NSS-B+C'!O19</f>
        <v>4</v>
      </c>
      <c r="K16" s="41"/>
      <c r="L16" s="41"/>
      <c r="M16" s="41"/>
      <c r="N16" s="41"/>
      <c r="O16" s="41"/>
      <c r="P16" s="48"/>
    </row>
    <row r="17" spans="1:16" ht="27" customHeight="1">
      <c r="A17" s="29">
        <f>'SW NSS-B+C'!A20</f>
        <v>14</v>
      </c>
      <c r="B17" s="109" t="str">
        <f>'SW NSS-B+C'!D20</f>
        <v>Podhorný</v>
      </c>
      <c r="C17" s="40" t="str">
        <f>'SW NSS-B+C'!E20</f>
        <v>Peter</v>
      </c>
      <c r="D17" s="77" t="str">
        <f>'SW NSS-B+C'!G20</f>
        <v>SVK 156-8</v>
      </c>
      <c r="E17" s="77" t="str">
        <f>'SW NSS-B+C'!I20</f>
        <v>2,4 GHz</v>
      </c>
      <c r="F17" s="249" t="str">
        <f>'SW NSS-B+C'!K20</f>
        <v>Sea Bird</v>
      </c>
      <c r="G17" s="23" t="str">
        <f>'SW NSS-B+C'!L20</f>
        <v>1:10</v>
      </c>
      <c r="H17" s="14">
        <f>'SW NSS-B+C'!M20</f>
        <v>753</v>
      </c>
      <c r="I17" s="15">
        <f>'SW NSS-B+C'!N20</f>
        <v>0.49299999999999999</v>
      </c>
      <c r="J17" s="15">
        <f>'SW NSS-B+C'!O20</f>
        <v>8.6</v>
      </c>
      <c r="K17" s="41"/>
      <c r="L17" s="41"/>
      <c r="M17" s="41"/>
      <c r="N17" s="41"/>
      <c r="O17" s="41"/>
      <c r="P17" s="48"/>
    </row>
    <row r="18" spans="1:16" ht="27" customHeight="1">
      <c r="A18" s="29">
        <f>'SW NSS-B+C'!A21</f>
        <v>15</v>
      </c>
      <c r="B18" s="109" t="str">
        <f>'SW NSS-B+C'!D21</f>
        <v>Ábel</v>
      </c>
      <c r="C18" s="40" t="str">
        <f>'SW NSS-B+C'!E21</f>
        <v>Štefan</v>
      </c>
      <c r="D18" s="77" t="str">
        <f>'SW NSS-B+C'!G21</f>
        <v>SVK 60-10</v>
      </c>
      <c r="E18" s="77" t="str">
        <f>'SW NSS-B+C'!I21</f>
        <v>2,4 GHz</v>
      </c>
      <c r="F18" s="249" t="str">
        <f>'SW NSS-B+C'!K21</f>
        <v>Sultana</v>
      </c>
      <c r="G18" s="23" t="str">
        <f>'SW NSS-B+C'!L21</f>
        <v>1:14</v>
      </c>
      <c r="H18" s="14">
        <f>'SW NSS-B+C'!M21</f>
        <v>930</v>
      </c>
      <c r="I18" s="15">
        <f>'SW NSS-B+C'!N21</f>
        <v>0.86799999999999999</v>
      </c>
      <c r="J18" s="15">
        <f>'SW NSS-B+C'!O21</f>
        <v>17.3</v>
      </c>
      <c r="K18" s="41"/>
      <c r="L18" s="41"/>
      <c r="M18" s="41"/>
      <c r="N18" s="41"/>
      <c r="O18" s="41"/>
      <c r="P18" s="48"/>
    </row>
    <row r="19" spans="1:16" ht="15">
      <c r="A19" s="59"/>
    </row>
    <row r="20" spans="1:16" ht="15">
      <c r="A20" s="60"/>
    </row>
    <row r="21" spans="1:16" ht="15">
      <c r="A21" s="60"/>
    </row>
    <row r="22" spans="1:16" ht="15">
      <c r="A22" s="60"/>
    </row>
  </sheetData>
  <mergeCells count="1">
    <mergeCell ref="B3:C3"/>
  </mergeCells>
  <pageMargins left="0.47244094488188981" right="0.47244094488188981" top="0.39370078740157483" bottom="0.47244094488188981" header="0.31496062992125984" footer="0.31496062992125984"/>
  <pageSetup paperSize="9" scale="53" fitToHeight="2" orientation="landscape" horizontalDpi="300" verticalDpi="300" r:id="rId1"/>
  <headerFooter alignWithMargins="0">
    <oddFooter>&amp;L&amp;F/ &amp;A&amp;CStrana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view="pageBreakPreview" zoomScale="70" zoomScaleNormal="75" zoomScaleSheetLayoutView="70" workbookViewId="0">
      <selection activeCell="B5" sqref="B5"/>
    </sheetView>
  </sheetViews>
  <sheetFormatPr defaultRowHeight="12.75"/>
  <cols>
    <col min="1" max="1" width="10.85546875" style="2" customWidth="1"/>
    <col min="2" max="2" width="15.7109375" style="2" customWidth="1"/>
    <col min="3" max="3" width="16.140625" style="2" customWidth="1"/>
    <col min="4" max="4" width="16.28515625" style="2" customWidth="1"/>
    <col min="5" max="5" width="9.140625" style="2"/>
    <col min="6" max="6" width="23.5703125" style="2" customWidth="1"/>
    <col min="7" max="10" width="10.5703125" style="2" customWidth="1"/>
    <col min="11" max="13" width="7.7109375" style="2" customWidth="1"/>
    <col min="14" max="14" width="10.42578125" style="2" customWidth="1"/>
    <col min="15" max="15" width="16.28515625" style="2" customWidth="1"/>
    <col min="16" max="16384" width="9.140625" style="2"/>
  </cols>
  <sheetData>
    <row r="1" spans="1:15" ht="25.5" customHeight="1">
      <c r="A1" s="1" t="s">
        <v>25</v>
      </c>
      <c r="N1" s="196" t="str">
        <f>'SW NSS-A'!K2</f>
        <v>NSS-A</v>
      </c>
    </row>
    <row r="2" spans="1:15" ht="25.5" customHeight="1" thickBot="1">
      <c r="A2" s="1"/>
      <c r="N2" s="1"/>
    </row>
    <row r="3" spans="1:15" ht="25.5" customHeight="1">
      <c r="A3" s="290" t="s">
        <v>28</v>
      </c>
      <c r="B3" s="283" t="s">
        <v>30</v>
      </c>
      <c r="C3" s="284"/>
      <c r="D3" s="281" t="s">
        <v>48</v>
      </c>
      <c r="E3" s="287" t="s">
        <v>49</v>
      </c>
      <c r="F3" s="281" t="s">
        <v>24</v>
      </c>
      <c r="G3" s="281" t="s">
        <v>8</v>
      </c>
      <c r="H3" s="287" t="s">
        <v>31</v>
      </c>
      <c r="I3" s="287" t="s">
        <v>32</v>
      </c>
      <c r="J3" s="287" t="s">
        <v>33</v>
      </c>
      <c r="K3" s="292" t="s">
        <v>26</v>
      </c>
      <c r="L3" s="292"/>
      <c r="M3" s="292"/>
      <c r="N3" s="281" t="s">
        <v>27</v>
      </c>
      <c r="O3" s="279" t="s">
        <v>21</v>
      </c>
    </row>
    <row r="4" spans="1:15" ht="27" customHeight="1" thickBot="1">
      <c r="A4" s="291"/>
      <c r="B4" s="285"/>
      <c r="C4" s="286"/>
      <c r="D4" s="282"/>
      <c r="E4" s="288"/>
      <c r="F4" s="282"/>
      <c r="G4" s="282"/>
      <c r="H4" s="289"/>
      <c r="I4" s="289"/>
      <c r="J4" s="289"/>
      <c r="K4" s="50" t="s">
        <v>12</v>
      </c>
      <c r="L4" s="50">
        <v>2</v>
      </c>
      <c r="M4" s="50">
        <v>3</v>
      </c>
      <c r="N4" s="282"/>
      <c r="O4" s="280"/>
    </row>
    <row r="5" spans="1:15" ht="27" customHeight="1" thickTop="1">
      <c r="A5" s="31">
        <f>'Zápis stavba NSS-A'!A4</f>
        <v>1</v>
      </c>
      <c r="B5" s="32" t="str">
        <f>'Zápis stavba NSS-A'!B4</f>
        <v>Bláha</v>
      </c>
      <c r="C5" s="32" t="str">
        <f>'Zápis stavba NSS-A'!C4</f>
        <v>Vladimír</v>
      </c>
      <c r="D5" s="31" t="str">
        <f>'Zápis stavba NSS-A'!D4</f>
        <v>CZE 131-047</v>
      </c>
      <c r="E5" s="31" t="str">
        <f>'Zápis stavba NSS-A'!E4</f>
        <v>2,4 GHz</v>
      </c>
      <c r="F5" s="32" t="str">
        <f>'Zápis stavba NSS-A'!F4</f>
        <v>Critter</v>
      </c>
      <c r="G5" s="18" t="str">
        <f>'Zápis stavba NSS-A'!G4</f>
        <v>1:10</v>
      </c>
      <c r="H5" s="51">
        <f>'Zápis stavba NSS-A'!H4</f>
        <v>1120</v>
      </c>
      <c r="I5" s="51">
        <f>'Zápis stavba NSS-A'!I4</f>
        <v>0.51500000000000001</v>
      </c>
      <c r="J5" s="80">
        <f>'Zápis stavba NSS-A'!J4</f>
        <v>8.8000000000000007</v>
      </c>
      <c r="K5" s="195">
        <f>'SW NSS-A'!T7</f>
        <v>0</v>
      </c>
      <c r="L5" s="195">
        <f>'SW NSS-A'!U7</f>
        <v>0</v>
      </c>
      <c r="M5" s="195">
        <f>'SW NSS-A'!V7</f>
        <v>0</v>
      </c>
      <c r="N5" s="187">
        <f>(K5+L5+M5)/3</f>
        <v>0</v>
      </c>
      <c r="O5" s="30"/>
    </row>
    <row r="6" spans="1:15" ht="27" customHeight="1">
      <c r="A6" s="31">
        <f>'Zápis stavba NSS-A'!A5</f>
        <v>2</v>
      </c>
      <c r="B6" s="32" t="str">
        <f>'Zápis stavba NSS-A'!B5</f>
        <v>Emler</v>
      </c>
      <c r="C6" s="32" t="str">
        <f>'Zápis stavba NSS-A'!C5</f>
        <v>Vratislav</v>
      </c>
      <c r="D6" s="31" t="str">
        <f>'Zápis stavba NSS-A'!D5</f>
        <v>CZE 131-026</v>
      </c>
      <c r="E6" s="31" t="str">
        <f>'Zápis stavba NSS-A'!E5</f>
        <v>2,4 GHz</v>
      </c>
      <c r="F6" s="32" t="str">
        <f>'Zápis stavba NSS-A'!F5</f>
        <v>Vamarie</v>
      </c>
      <c r="G6" s="18" t="str">
        <f>'Zápis stavba NSS-A'!G5</f>
        <v>1:16,5</v>
      </c>
      <c r="H6" s="51">
        <f>'Zápis stavba NSS-A'!H5</f>
        <v>1000</v>
      </c>
      <c r="I6" s="51">
        <f>'Zápis stavba NSS-A'!I5</f>
        <v>0.66800000000000004</v>
      </c>
      <c r="J6" s="80">
        <f>'Zápis stavba NSS-A'!J5</f>
        <v>14.7</v>
      </c>
      <c r="K6" s="195">
        <f>'SW NSS-A'!T8</f>
        <v>0</v>
      </c>
      <c r="L6" s="195">
        <f>'SW NSS-A'!U8</f>
        <v>0</v>
      </c>
      <c r="M6" s="195">
        <f>'SW NSS-A'!V8</f>
        <v>0</v>
      </c>
      <c r="N6" s="187">
        <f t="shared" ref="N6:N19" si="0">(K6+L6+M6)/3</f>
        <v>0</v>
      </c>
      <c r="O6" s="30"/>
    </row>
    <row r="7" spans="1:15" ht="27" customHeight="1">
      <c r="A7" s="31">
        <f>'Zápis stavba NSS-A'!A6</f>
        <v>3</v>
      </c>
      <c r="B7" s="32" t="str">
        <f>'Zápis stavba NSS-A'!B6</f>
        <v>Jakeš</v>
      </c>
      <c r="C7" s="32" t="str">
        <f>'Zápis stavba NSS-A'!C6</f>
        <v>Tomáš</v>
      </c>
      <c r="D7" s="31" t="str">
        <f>'Zápis stavba NSS-A'!D6</f>
        <v>CZE 316-017</v>
      </c>
      <c r="E7" s="31" t="str">
        <f>'Zápis stavba NSS-A'!E6</f>
        <v>2,4 GHz</v>
      </c>
      <c r="F7" s="32" t="str">
        <f>'Zápis stavba NSS-A'!F6</f>
        <v>Amati</v>
      </c>
      <c r="G7" s="18" t="str">
        <f>'Zápis stavba NSS-A'!G6</f>
        <v>1:20</v>
      </c>
      <c r="H7" s="51">
        <f>'Zápis stavba NSS-A'!H6</f>
        <v>1035</v>
      </c>
      <c r="I7" s="51">
        <f>'Zápis stavba NSS-A'!I6</f>
        <v>0.59860000000000002</v>
      </c>
      <c r="J7" s="80">
        <f>'Zápis stavba NSS-A'!J6</f>
        <v>8.34</v>
      </c>
      <c r="K7" s="195">
        <f>'SW NSS-A'!T9</f>
        <v>0</v>
      </c>
      <c r="L7" s="195">
        <f>'SW NSS-A'!U9</f>
        <v>0</v>
      </c>
      <c r="M7" s="195">
        <f>'SW NSS-A'!V9</f>
        <v>0</v>
      </c>
      <c r="N7" s="187">
        <f t="shared" si="0"/>
        <v>0</v>
      </c>
      <c r="O7" s="30"/>
    </row>
    <row r="8" spans="1:15" ht="27" customHeight="1">
      <c r="A8" s="31">
        <f>'Zápis stavba NSS-A'!A7</f>
        <v>4</v>
      </c>
      <c r="B8" s="32" t="str">
        <f>'Zápis stavba NSS-A'!B7</f>
        <v>Janoš</v>
      </c>
      <c r="C8" s="32" t="str">
        <f>'Zápis stavba NSS-A'!C7</f>
        <v>Milan</v>
      </c>
      <c r="D8" s="31" t="str">
        <f>'Zápis stavba NSS-A'!D7</f>
        <v>CZE 079-057</v>
      </c>
      <c r="E8" s="31" t="str">
        <f>'Zápis stavba NSS-A'!E7</f>
        <v>2,4 GHz</v>
      </c>
      <c r="F8" s="32" t="str">
        <f>'Zápis stavba NSS-A'!F7</f>
        <v>Gata</v>
      </c>
      <c r="G8" s="18" t="str">
        <f>'Zápis stavba NSS-A'!G7</f>
        <v>1:11</v>
      </c>
      <c r="H8" s="51">
        <f>'Zápis stavba NSS-A'!H7</f>
        <v>895</v>
      </c>
      <c r="I8" s="51">
        <f>'Zápis stavba NSS-A'!I7</f>
        <v>0.46200000000000002</v>
      </c>
      <c r="J8" s="80">
        <f>'Zápis stavba NSS-A'!J7</f>
        <v>10.4</v>
      </c>
      <c r="K8" s="195">
        <f>'SW NSS-A'!T10</f>
        <v>0</v>
      </c>
      <c r="L8" s="195">
        <f>'SW NSS-A'!U10</f>
        <v>0</v>
      </c>
      <c r="M8" s="195">
        <f>'SW NSS-A'!V10</f>
        <v>0</v>
      </c>
      <c r="N8" s="187">
        <f t="shared" si="0"/>
        <v>0</v>
      </c>
      <c r="O8" s="30"/>
    </row>
    <row r="9" spans="1:15" ht="27" customHeight="1">
      <c r="A9" s="31">
        <f>'Zápis stavba NSS-A'!A8</f>
        <v>5</v>
      </c>
      <c r="B9" s="32" t="str">
        <f>'Zápis stavba NSS-A'!B8</f>
        <v>Mikulka</v>
      </c>
      <c r="C9" s="32" t="str">
        <f>'Zápis stavba NSS-A'!C8</f>
        <v>Peter</v>
      </c>
      <c r="D9" s="31" t="str">
        <f>'Zápis stavba NSS-A'!D8</f>
        <v>CZE 517-16</v>
      </c>
      <c r="E9" s="31" t="str">
        <f>'Zápis stavba NSS-A'!E8</f>
        <v>2,4 GHz</v>
      </c>
      <c r="F9" s="32" t="str">
        <f>'Zápis stavba NSS-A'!F8</f>
        <v>Shamrock 5</v>
      </c>
      <c r="G9" s="18" t="str">
        <f>'Zápis stavba NSS-A'!G8</f>
        <v>1:29</v>
      </c>
      <c r="H9" s="51">
        <f>'Zápis stavba NSS-A'!H8</f>
        <v>950</v>
      </c>
      <c r="I9" s="51">
        <f>'Zápis stavba NSS-A'!I8</f>
        <v>0.72399999999999998</v>
      </c>
      <c r="J9" s="80">
        <f>'Zápis stavba NSS-A'!J8</f>
        <v>7</v>
      </c>
      <c r="K9" s="195">
        <f>'SW NSS-A'!T11</f>
        <v>0</v>
      </c>
      <c r="L9" s="195">
        <f>'SW NSS-A'!U11</f>
        <v>0</v>
      </c>
      <c r="M9" s="195">
        <f>'SW NSS-A'!V11</f>
        <v>0</v>
      </c>
      <c r="N9" s="187">
        <f t="shared" si="0"/>
        <v>0</v>
      </c>
      <c r="O9" s="30"/>
    </row>
    <row r="10" spans="1:15" ht="27" customHeight="1">
      <c r="A10" s="31">
        <f>'Zápis stavba NSS-A'!A9</f>
        <v>6</v>
      </c>
      <c r="B10" s="32" t="str">
        <f>'Zápis stavba NSS-A'!B9</f>
        <v>Slížek</v>
      </c>
      <c r="C10" s="32" t="str">
        <f>'Zápis stavba NSS-A'!C9</f>
        <v>Josef</v>
      </c>
      <c r="D10" s="31" t="str">
        <f>'Zápis stavba NSS-A'!D9</f>
        <v>CZE 28-8</v>
      </c>
      <c r="E10" s="31" t="str">
        <f>'Zápis stavba NSS-A'!E9</f>
        <v>2,4 GHz</v>
      </c>
      <c r="F10" s="32" t="str">
        <f>'Zápis stavba NSS-A'!F9</f>
        <v>Solway Maid</v>
      </c>
      <c r="G10" s="18" t="str">
        <f>'Zápis stavba NSS-A'!G9</f>
        <v>1:13</v>
      </c>
      <c r="H10" s="51">
        <f>'Zápis stavba NSS-A'!H9</f>
        <v>932</v>
      </c>
      <c r="I10" s="51">
        <f>'Zápis stavba NSS-A'!I9</f>
        <v>0.68800000000000006</v>
      </c>
      <c r="J10" s="80">
        <f>'Zápis stavba NSS-A'!J9</f>
        <v>9.17</v>
      </c>
      <c r="K10" s="195">
        <f>'SW NSS-A'!T12</f>
        <v>0</v>
      </c>
      <c r="L10" s="195">
        <f>'SW NSS-A'!U12</f>
        <v>0</v>
      </c>
      <c r="M10" s="195">
        <f>'SW NSS-A'!V12</f>
        <v>0</v>
      </c>
      <c r="N10" s="187">
        <f t="shared" si="0"/>
        <v>0</v>
      </c>
      <c r="O10" s="30"/>
    </row>
    <row r="11" spans="1:15" ht="27" customHeight="1">
      <c r="A11" s="31">
        <f>'Zápis stavba NSS-A'!A10</f>
        <v>7</v>
      </c>
      <c r="B11" s="32" t="str">
        <f>'Zápis stavba NSS-A'!B10</f>
        <v>Dvořák</v>
      </c>
      <c r="C11" s="32" t="str">
        <f>'Zápis stavba NSS-A'!C10</f>
        <v>Milan</v>
      </c>
      <c r="D11" s="31" t="str">
        <f>'Zápis stavba NSS-A'!D10</f>
        <v>CZE 535-11</v>
      </c>
      <c r="E11" s="31" t="str">
        <f>'Zápis stavba NSS-A'!E10</f>
        <v>51, 83, 90</v>
      </c>
      <c r="F11" s="32" t="str">
        <f>'Zápis stavba NSS-A'!F10</f>
        <v>Dorian Gray</v>
      </c>
      <c r="G11" s="18" t="str">
        <f>'Zápis stavba NSS-A'!G10</f>
        <v>1:15</v>
      </c>
      <c r="H11" s="51">
        <f>'Zápis stavba NSS-A'!H10</f>
        <v>910</v>
      </c>
      <c r="I11" s="51">
        <f>'Zápis stavba NSS-A'!I10</f>
        <v>1.2050000000000001</v>
      </c>
      <c r="J11" s="80">
        <f>'Zápis stavba NSS-A'!J10</f>
        <v>11.015000000000001</v>
      </c>
      <c r="K11" s="195">
        <f>'SW NSS-A'!T13</f>
        <v>0</v>
      </c>
      <c r="L11" s="195">
        <f>'SW NSS-A'!U13</f>
        <v>0</v>
      </c>
      <c r="M11" s="195">
        <f>'SW NSS-A'!V13</f>
        <v>0</v>
      </c>
      <c r="N11" s="187">
        <f t="shared" si="0"/>
        <v>0</v>
      </c>
      <c r="O11" s="30"/>
    </row>
    <row r="12" spans="1:15" ht="27" customHeight="1">
      <c r="A12" s="31">
        <f>'Zápis stavba NSS-A'!A11</f>
        <v>8</v>
      </c>
      <c r="B12" s="32" t="str">
        <f>'Zápis stavba NSS-A'!B11</f>
        <v>Houska</v>
      </c>
      <c r="C12" s="32" t="str">
        <f>'Zápis stavba NSS-A'!C11</f>
        <v>Martin</v>
      </c>
      <c r="D12" s="31" t="str">
        <f>'Zápis stavba NSS-A'!D11</f>
        <v>CZE 143-01</v>
      </c>
      <c r="E12" s="31" t="str">
        <f>'Zápis stavba NSS-A'!E11</f>
        <v>2,4 GHz</v>
      </c>
      <c r="F12" s="32" t="str">
        <f>'Zápis stavba NSS-A'!F11</f>
        <v>Fröja</v>
      </c>
      <c r="G12" s="18" t="str">
        <f>'Zápis stavba NSS-A'!G11</f>
        <v>1:16</v>
      </c>
      <c r="H12" s="51">
        <f>'Zápis stavba NSS-A'!H11</f>
        <v>930</v>
      </c>
      <c r="I12" s="51">
        <f>'Zápis stavba NSS-A'!I11</f>
        <v>0.54049999999999998</v>
      </c>
      <c r="J12" s="80">
        <f>'Zápis stavba NSS-A'!J11</f>
        <v>9.4</v>
      </c>
      <c r="K12" s="195">
        <f>'SW NSS-A'!T14</f>
        <v>0</v>
      </c>
      <c r="L12" s="195">
        <f>'SW NSS-A'!U14</f>
        <v>0</v>
      </c>
      <c r="M12" s="195">
        <f>'SW NSS-A'!V14</f>
        <v>0</v>
      </c>
      <c r="N12" s="187">
        <f t="shared" si="0"/>
        <v>0</v>
      </c>
      <c r="O12" s="30"/>
    </row>
    <row r="13" spans="1:15" ht="27" customHeight="1">
      <c r="A13" s="31">
        <f>'Zápis stavba NSS-A'!A12</f>
        <v>9</v>
      </c>
      <c r="B13" s="32" t="str">
        <f>'Zápis stavba NSS-A'!B12</f>
        <v>Kopecký</v>
      </c>
      <c r="C13" s="32" t="str">
        <f>'Zápis stavba NSS-A'!C12</f>
        <v>Zdeněk</v>
      </c>
      <c r="D13" s="31" t="str">
        <f>'Zápis stavba NSS-A'!D12</f>
        <v>CZE 101-001</v>
      </c>
      <c r="E13" s="31" t="str">
        <f>'Zápis stavba NSS-A'!E12</f>
        <v>2,4 GHz</v>
      </c>
      <c r="F13" s="32" t="str">
        <f>'Zápis stavba NSS-A'!F12</f>
        <v>Dorian Gray</v>
      </c>
      <c r="G13" s="18" t="str">
        <f>'Zápis stavba NSS-A'!G12</f>
        <v>1:15</v>
      </c>
      <c r="H13" s="51">
        <f>'Zápis stavba NSS-A'!H12</f>
        <v>890</v>
      </c>
      <c r="I13" s="51">
        <f>'Zápis stavba NSS-A'!I12</f>
        <v>0.98</v>
      </c>
      <c r="J13" s="80">
        <f>'Zápis stavba NSS-A'!J12</f>
        <v>13.35</v>
      </c>
      <c r="K13" s="195">
        <f>'SW NSS-A'!T15</f>
        <v>0</v>
      </c>
      <c r="L13" s="195">
        <f>'SW NSS-A'!U15</f>
        <v>0</v>
      </c>
      <c r="M13" s="195">
        <f>'SW NSS-A'!V15</f>
        <v>0</v>
      </c>
      <c r="N13" s="187">
        <f t="shared" si="0"/>
        <v>0</v>
      </c>
      <c r="O13" s="30"/>
    </row>
    <row r="14" spans="1:15" ht="27" customHeight="1">
      <c r="A14" s="31">
        <f>'Zápis stavba NSS-A'!A13</f>
        <v>10</v>
      </c>
      <c r="B14" s="32" t="str">
        <f>'Zápis stavba NSS-A'!B13</f>
        <v>Kreisel</v>
      </c>
      <c r="C14" s="32" t="str">
        <f>'Zápis stavba NSS-A'!C13</f>
        <v>Jiří</v>
      </c>
      <c r="D14" s="31" t="str">
        <f>'Zápis stavba NSS-A'!D13</f>
        <v>CZE 131-041</v>
      </c>
      <c r="E14" s="31">
        <f>'Zápis stavba NSS-A'!E13</f>
        <v>88</v>
      </c>
      <c r="F14" s="32" t="str">
        <f>'Zápis stavba NSS-A'!F13</f>
        <v>Colin Archer</v>
      </c>
      <c r="G14" s="18" t="str">
        <f>'Zápis stavba NSS-A'!G13</f>
        <v>1:15</v>
      </c>
      <c r="H14" s="51">
        <f>'Zápis stavba NSS-A'!H13</f>
        <v>830</v>
      </c>
      <c r="I14" s="51">
        <f>'Zápis stavba NSS-A'!I13</f>
        <v>0.54</v>
      </c>
      <c r="J14" s="80">
        <f>'Zápis stavba NSS-A'!J13</f>
        <v>11.2</v>
      </c>
      <c r="K14" s="195">
        <f>'SW NSS-A'!T16</f>
        <v>0</v>
      </c>
      <c r="L14" s="195">
        <f>'SW NSS-A'!U16</f>
        <v>0</v>
      </c>
      <c r="M14" s="195">
        <f>'SW NSS-A'!V16</f>
        <v>0</v>
      </c>
      <c r="N14" s="187">
        <f t="shared" si="0"/>
        <v>0</v>
      </c>
      <c r="O14" s="30"/>
    </row>
    <row r="15" spans="1:15" ht="27" customHeight="1">
      <c r="A15" s="31">
        <f>'Zápis stavba NSS-A'!A14</f>
        <v>11</v>
      </c>
      <c r="B15" s="32" t="str">
        <f>'Zápis stavba NSS-A'!B14</f>
        <v>Malhaus</v>
      </c>
      <c r="C15" s="32" t="str">
        <f>'Zápis stavba NSS-A'!C14</f>
        <v>Jiří</v>
      </c>
      <c r="D15" s="31" t="str">
        <f>'Zápis stavba NSS-A'!D14</f>
        <v>CZE 145-060</v>
      </c>
      <c r="E15" s="31" t="str">
        <f>'Zápis stavba NSS-A'!E14</f>
        <v>2,4 GHz</v>
      </c>
      <c r="F15" s="32" t="str">
        <f>'Zápis stavba NSS-A'!F14</f>
        <v>Benjamin W. Latham</v>
      </c>
      <c r="G15" s="18" t="str">
        <f>'Zápis stavba NSS-A'!G14</f>
        <v>1:20</v>
      </c>
      <c r="H15" s="51">
        <f>'Zápis stavba NSS-A'!H14</f>
        <v>1220</v>
      </c>
      <c r="I15" s="51">
        <f>'Zápis stavba NSS-A'!I14</f>
        <v>1.23</v>
      </c>
      <c r="J15" s="80">
        <f>'Zápis stavba NSS-A'!J14</f>
        <v>18.3</v>
      </c>
      <c r="K15" s="195">
        <f>'SW NSS-A'!T17</f>
        <v>0</v>
      </c>
      <c r="L15" s="195">
        <f>'SW NSS-A'!U17</f>
        <v>0</v>
      </c>
      <c r="M15" s="195">
        <f>'SW NSS-A'!V17</f>
        <v>0</v>
      </c>
      <c r="N15" s="187">
        <f t="shared" si="0"/>
        <v>0</v>
      </c>
      <c r="O15" s="30"/>
    </row>
    <row r="16" spans="1:15" ht="27" customHeight="1">
      <c r="A16" s="31">
        <f>'Zápis stavba NSS-A'!A15</f>
        <v>12</v>
      </c>
      <c r="B16" s="32" t="str">
        <f>'Zápis stavba NSS-A'!B15</f>
        <v>Medvěděv</v>
      </c>
      <c r="C16" s="32" t="str">
        <f>'Zápis stavba NSS-A'!C15</f>
        <v>Michail</v>
      </c>
      <c r="D16" s="31" t="str">
        <f>'Zápis stavba NSS-A'!D15</f>
        <v>CZE 131-022</v>
      </c>
      <c r="E16" s="31" t="str">
        <f>'Zápis stavba NSS-A'!E15</f>
        <v>2,4 GHz</v>
      </c>
      <c r="F16" s="32" t="str">
        <f>'Zápis stavba NSS-A'!F15</f>
        <v>Bluenose</v>
      </c>
      <c r="G16" s="18" t="str">
        <f>'Zápis stavba NSS-A'!G15</f>
        <v>1:27</v>
      </c>
      <c r="H16" s="51">
        <f>'Zápis stavba NSS-A'!H15</f>
        <v>1200</v>
      </c>
      <c r="I16" s="51">
        <f>'Zápis stavba NSS-A'!I15</f>
        <v>1.08</v>
      </c>
      <c r="J16" s="80">
        <f>'Zápis stavba NSS-A'!J15</f>
        <v>10</v>
      </c>
      <c r="K16" s="195">
        <f>'SW NSS-A'!T18</f>
        <v>0</v>
      </c>
      <c r="L16" s="195">
        <f>'SW NSS-A'!U18</f>
        <v>0</v>
      </c>
      <c r="M16" s="195">
        <f>'SW NSS-A'!V18</f>
        <v>0</v>
      </c>
      <c r="N16" s="187">
        <f t="shared" si="0"/>
        <v>0</v>
      </c>
      <c r="O16" s="30"/>
    </row>
    <row r="17" spans="1:15" ht="27" customHeight="1">
      <c r="A17" s="31">
        <f>'Zápis stavba NSS-A'!A16</f>
        <v>13</v>
      </c>
      <c r="B17" s="32" t="str">
        <f>'Zápis stavba NSS-A'!B16</f>
        <v>Neupauer</v>
      </c>
      <c r="C17" s="32" t="str">
        <f>'Zápis stavba NSS-A'!C16</f>
        <v>Ján</v>
      </c>
      <c r="D17" s="31" t="str">
        <f>'Zápis stavba NSS-A'!D16</f>
        <v>SVK 60-25</v>
      </c>
      <c r="E17" s="31" t="str">
        <f>'Zápis stavba NSS-A'!E16</f>
        <v>2,4 GHz</v>
      </c>
      <c r="F17" s="32" t="str">
        <f>'Zápis stavba NSS-A'!F16</f>
        <v>Smeralda</v>
      </c>
      <c r="G17" s="18" t="str">
        <f>'Zápis stavba NSS-A'!G16</f>
        <v>1:12</v>
      </c>
      <c r="H17" s="51">
        <f>'Zápis stavba NSS-A'!H16</f>
        <v>730</v>
      </c>
      <c r="I17" s="51">
        <f>'Zápis stavba NSS-A'!I16</f>
        <v>0.42799999999999999</v>
      </c>
      <c r="J17" s="80">
        <f>'Zápis stavba NSS-A'!J16</f>
        <v>4</v>
      </c>
      <c r="K17" s="195">
        <f>'SW NSS-A'!T19</f>
        <v>0</v>
      </c>
      <c r="L17" s="195">
        <f>'SW NSS-A'!U19</f>
        <v>0</v>
      </c>
      <c r="M17" s="195">
        <f>'SW NSS-A'!V19</f>
        <v>0</v>
      </c>
      <c r="N17" s="187">
        <f t="shared" si="0"/>
        <v>0</v>
      </c>
      <c r="O17" s="30"/>
    </row>
    <row r="18" spans="1:15" ht="27" customHeight="1">
      <c r="A18" s="31">
        <f>'Zápis stavba NSS-A'!A17</f>
        <v>14</v>
      </c>
      <c r="B18" s="32" t="str">
        <f>'Zápis stavba NSS-A'!B17</f>
        <v>Podhorný</v>
      </c>
      <c r="C18" s="32" t="str">
        <f>'Zápis stavba NSS-A'!C17</f>
        <v>Peter</v>
      </c>
      <c r="D18" s="31" t="str">
        <f>'Zápis stavba NSS-A'!D17</f>
        <v>SVK 156-8</v>
      </c>
      <c r="E18" s="31" t="str">
        <f>'Zápis stavba NSS-A'!E17</f>
        <v>2,4 GHz</v>
      </c>
      <c r="F18" s="32" t="str">
        <f>'Zápis stavba NSS-A'!F17</f>
        <v>Sea Bird</v>
      </c>
      <c r="G18" s="18" t="str">
        <f>'Zápis stavba NSS-A'!G17</f>
        <v>1:10</v>
      </c>
      <c r="H18" s="51">
        <f>'Zápis stavba NSS-A'!H17</f>
        <v>753</v>
      </c>
      <c r="I18" s="51">
        <f>'Zápis stavba NSS-A'!I17</f>
        <v>0.49299999999999999</v>
      </c>
      <c r="J18" s="80">
        <f>'Zápis stavba NSS-A'!J17</f>
        <v>8.6</v>
      </c>
      <c r="K18" s="195">
        <f>'SW NSS-A'!T20</f>
        <v>0</v>
      </c>
      <c r="L18" s="195">
        <f>'SW NSS-A'!U20</f>
        <v>0</v>
      </c>
      <c r="M18" s="195">
        <f>'SW NSS-A'!V20</f>
        <v>0</v>
      </c>
      <c r="N18" s="187">
        <f t="shared" si="0"/>
        <v>0</v>
      </c>
      <c r="O18" s="30"/>
    </row>
    <row r="19" spans="1:15" ht="27" customHeight="1">
      <c r="A19" s="31">
        <f>'Zápis stavba NSS-A'!A18</f>
        <v>15</v>
      </c>
      <c r="B19" s="32" t="str">
        <f>'Zápis stavba NSS-A'!B18</f>
        <v>Ábel</v>
      </c>
      <c r="C19" s="32" t="str">
        <f>'Zápis stavba NSS-A'!C18</f>
        <v>Štefan</v>
      </c>
      <c r="D19" s="31" t="str">
        <f>'Zápis stavba NSS-A'!D18</f>
        <v>SVK 60-10</v>
      </c>
      <c r="E19" s="31" t="str">
        <f>'Zápis stavba NSS-A'!E18</f>
        <v>2,4 GHz</v>
      </c>
      <c r="F19" s="32" t="str">
        <f>'Zápis stavba NSS-A'!F18</f>
        <v>Sultana</v>
      </c>
      <c r="G19" s="18" t="str">
        <f>'Zápis stavba NSS-A'!G18</f>
        <v>1:14</v>
      </c>
      <c r="H19" s="51">
        <f>'Zápis stavba NSS-A'!H18</f>
        <v>930</v>
      </c>
      <c r="I19" s="51">
        <f>'Zápis stavba NSS-A'!I18</f>
        <v>0.86799999999999999</v>
      </c>
      <c r="J19" s="80">
        <f>'Zápis stavba NSS-A'!J18</f>
        <v>17.3</v>
      </c>
      <c r="K19" s="195">
        <f>'SW NSS-A'!T21</f>
        <v>0</v>
      </c>
      <c r="L19" s="195">
        <f>'SW NSS-A'!U21</f>
        <v>0</v>
      </c>
      <c r="M19" s="195">
        <f>'SW NSS-A'!V21</f>
        <v>0</v>
      </c>
      <c r="N19" s="187">
        <f t="shared" si="0"/>
        <v>0</v>
      </c>
      <c r="O19" s="30"/>
    </row>
  </sheetData>
  <mergeCells count="12">
    <mergeCell ref="A3:A4"/>
    <mergeCell ref="D3:D4"/>
    <mergeCell ref="J3:J4"/>
    <mergeCell ref="G3:G4"/>
    <mergeCell ref="K3:M3"/>
    <mergeCell ref="O3:O4"/>
    <mergeCell ref="N3:N4"/>
    <mergeCell ref="B3:C4"/>
    <mergeCell ref="E3:E4"/>
    <mergeCell ref="F3:F4"/>
    <mergeCell ref="H3:H4"/>
    <mergeCell ref="I3:I4"/>
  </mergeCells>
  <phoneticPr fontId="0" type="noConversion"/>
  <pageMargins left="0.78740157480314965" right="0.78740157480314965" top="0.59055118110236227" bottom="0.70866141732283472" header="0.51181102362204722" footer="0.51181102362204722"/>
  <pageSetup paperSize="9" scale="71" fitToHeight="2" orientation="landscape" r:id="rId1"/>
  <headerFooter alignWithMargins="0">
    <oddFooter>&amp;L&amp;F/ &amp;A&amp;CStrana &amp;P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view="pageBreakPreview" zoomScale="70" zoomScaleNormal="75" zoomScaleSheetLayoutView="70" workbookViewId="0">
      <selection activeCell="A24" sqref="A24"/>
    </sheetView>
  </sheetViews>
  <sheetFormatPr defaultRowHeight="12.75"/>
  <cols>
    <col min="1" max="1" width="10.85546875" style="2" customWidth="1"/>
    <col min="2" max="2" width="15.7109375" style="2" customWidth="1"/>
    <col min="3" max="3" width="16.140625" style="2" customWidth="1"/>
    <col min="4" max="4" width="16.28515625" style="2" customWidth="1"/>
    <col min="5" max="5" width="9.140625" style="2"/>
    <col min="6" max="6" width="23.5703125" style="2" customWidth="1"/>
    <col min="7" max="10" width="10.5703125" style="2" customWidth="1"/>
    <col min="11" max="13" width="7.7109375" style="2" customWidth="1"/>
    <col min="14" max="14" width="10.42578125" style="2" customWidth="1"/>
    <col min="15" max="15" width="16.28515625" style="2" customWidth="1"/>
    <col min="16" max="16384" width="9.140625" style="2"/>
  </cols>
  <sheetData>
    <row r="1" spans="1:15" ht="25.5" customHeight="1">
      <c r="A1" s="1" t="s">
        <v>25</v>
      </c>
      <c r="N1" s="196" t="str">
        <f>'SW NSS-B+C'!K2</f>
        <v>NSS-B+C</v>
      </c>
    </row>
    <row r="2" spans="1:15" ht="25.5" customHeight="1" thickBot="1">
      <c r="A2" s="1"/>
      <c r="N2" s="1"/>
    </row>
    <row r="3" spans="1:15" ht="25.5" customHeight="1">
      <c r="A3" s="290" t="s">
        <v>28</v>
      </c>
      <c r="B3" s="283" t="s">
        <v>30</v>
      </c>
      <c r="C3" s="284"/>
      <c r="D3" s="281" t="s">
        <v>48</v>
      </c>
      <c r="E3" s="287" t="s">
        <v>49</v>
      </c>
      <c r="F3" s="281" t="s">
        <v>24</v>
      </c>
      <c r="G3" s="281" t="s">
        <v>8</v>
      </c>
      <c r="H3" s="287" t="s">
        <v>31</v>
      </c>
      <c r="I3" s="287" t="s">
        <v>32</v>
      </c>
      <c r="J3" s="287" t="s">
        <v>33</v>
      </c>
      <c r="K3" s="292" t="s">
        <v>26</v>
      </c>
      <c r="L3" s="292"/>
      <c r="M3" s="292"/>
      <c r="N3" s="281" t="s">
        <v>27</v>
      </c>
      <c r="O3" s="279" t="s">
        <v>21</v>
      </c>
    </row>
    <row r="4" spans="1:15" ht="27" customHeight="1" thickBot="1">
      <c r="A4" s="291"/>
      <c r="B4" s="285"/>
      <c r="C4" s="286"/>
      <c r="D4" s="282"/>
      <c r="E4" s="288"/>
      <c r="F4" s="282"/>
      <c r="G4" s="282"/>
      <c r="H4" s="289"/>
      <c r="I4" s="289"/>
      <c r="J4" s="289"/>
      <c r="K4" s="50" t="s">
        <v>12</v>
      </c>
      <c r="L4" s="50">
        <v>2</v>
      </c>
      <c r="M4" s="50">
        <v>3</v>
      </c>
      <c r="N4" s="282"/>
      <c r="O4" s="280"/>
    </row>
    <row r="5" spans="1:15" ht="27" customHeight="1" thickTop="1">
      <c r="A5" s="31">
        <f>'Zápis stavba NSS-B+C'!A4</f>
        <v>1</v>
      </c>
      <c r="B5" s="32" t="str">
        <f>'Zápis stavba NSS-B+C'!B4</f>
        <v>Bláha</v>
      </c>
      <c r="C5" s="32" t="str">
        <f>'Zápis stavba NSS-B+C'!C4</f>
        <v>Vladimír</v>
      </c>
      <c r="D5" s="31" t="str">
        <f>'Zápis stavba NSS-B+C'!D4</f>
        <v>CZE 131-047</v>
      </c>
      <c r="E5" s="31" t="str">
        <f>'Zápis stavba NSS-B+C'!E4</f>
        <v>2,4 GHz</v>
      </c>
      <c r="F5" s="32" t="str">
        <f>'Zápis stavba NSS-B+C'!F4</f>
        <v>Critter</v>
      </c>
      <c r="G5" s="23" t="str">
        <f>'Zápis stavba NSS-B+C'!G4</f>
        <v>1:10</v>
      </c>
      <c r="H5" s="51">
        <f>'Zápis stavba NSS-B+C'!H4</f>
        <v>1120</v>
      </c>
      <c r="I5" s="51">
        <f>'Zápis stavba NSS-B+C'!I4</f>
        <v>0.51500000000000001</v>
      </c>
      <c r="J5" s="80">
        <f>'Zápis stavba NSS-B+C'!J4</f>
        <v>8.8000000000000007</v>
      </c>
      <c r="K5" s="195">
        <f>'SW NSS-B+C'!T7</f>
        <v>0</v>
      </c>
      <c r="L5" s="195">
        <f>'SW NSS-B+C'!U7</f>
        <v>0</v>
      </c>
      <c r="M5" s="195">
        <f>'SW NSS-B+C'!V7</f>
        <v>0</v>
      </c>
      <c r="N5" s="187">
        <f>(K5+L5+M5)/3</f>
        <v>0</v>
      </c>
      <c r="O5" s="30"/>
    </row>
    <row r="6" spans="1:15" ht="27" customHeight="1">
      <c r="A6" s="31">
        <f>'Zápis stavba NSS-B+C'!A5</f>
        <v>2</v>
      </c>
      <c r="B6" s="32" t="str">
        <f>'Zápis stavba NSS-B+C'!B5</f>
        <v>Emler</v>
      </c>
      <c r="C6" s="32" t="str">
        <f>'Zápis stavba NSS-B+C'!C5</f>
        <v>Vratislav</v>
      </c>
      <c r="D6" s="31" t="str">
        <f>'Zápis stavba NSS-B+C'!D5</f>
        <v>CZE 131-026</v>
      </c>
      <c r="E6" s="31" t="str">
        <f>'Zápis stavba NSS-B+C'!E5</f>
        <v>2,4 GHz</v>
      </c>
      <c r="F6" s="32" t="str">
        <f>'Zápis stavba NSS-B+C'!F5</f>
        <v>Vamarie</v>
      </c>
      <c r="G6" s="23" t="str">
        <f>'Zápis stavba NSS-B+C'!G5</f>
        <v>1:16,5</v>
      </c>
      <c r="H6" s="51">
        <f>'Zápis stavba NSS-B+C'!H5</f>
        <v>1000</v>
      </c>
      <c r="I6" s="51">
        <f>'Zápis stavba NSS-B+C'!I5</f>
        <v>0.66800000000000004</v>
      </c>
      <c r="J6" s="80">
        <f>'Zápis stavba NSS-B+C'!J5</f>
        <v>14.7</v>
      </c>
      <c r="K6" s="195">
        <f>'SW NSS-B+C'!T8</f>
        <v>0</v>
      </c>
      <c r="L6" s="195">
        <f>'SW NSS-B+C'!U8</f>
        <v>0</v>
      </c>
      <c r="M6" s="195">
        <f>'SW NSS-B+C'!V8</f>
        <v>0</v>
      </c>
      <c r="N6" s="187">
        <f t="shared" ref="N6:N19" si="0">(K6+L6+M6)/3</f>
        <v>0</v>
      </c>
      <c r="O6" s="30"/>
    </row>
    <row r="7" spans="1:15" ht="27" customHeight="1">
      <c r="A7" s="31">
        <f>'Zápis stavba NSS-B+C'!A6</f>
        <v>3</v>
      </c>
      <c r="B7" s="32" t="str">
        <f>'Zápis stavba NSS-B+C'!B6</f>
        <v>Jakeš</v>
      </c>
      <c r="C7" s="32" t="str">
        <f>'Zápis stavba NSS-B+C'!C6</f>
        <v>Tomáš</v>
      </c>
      <c r="D7" s="31" t="str">
        <f>'Zápis stavba NSS-B+C'!D6</f>
        <v>CZE 316-017</v>
      </c>
      <c r="E7" s="31" t="str">
        <f>'Zápis stavba NSS-B+C'!E6</f>
        <v>2,4 GHz</v>
      </c>
      <c r="F7" s="32" t="str">
        <f>'Zápis stavba NSS-B+C'!F6</f>
        <v>Amati</v>
      </c>
      <c r="G7" s="23" t="str">
        <f>'Zápis stavba NSS-B+C'!G6</f>
        <v xml:space="preserve"> 1:9,5</v>
      </c>
      <c r="H7" s="51">
        <f>'Zápis stavba NSS-B+C'!H6</f>
        <v>1035</v>
      </c>
      <c r="I7" s="51">
        <f>'Zápis stavba NSS-B+C'!I6</f>
        <v>0.59860000000000002</v>
      </c>
      <c r="J7" s="80">
        <f>'Zápis stavba NSS-B+C'!J6</f>
        <v>8.34</v>
      </c>
      <c r="K7" s="195">
        <f>'SW NSS-B+C'!T9</f>
        <v>0</v>
      </c>
      <c r="L7" s="195">
        <f>'SW NSS-B+C'!U9</f>
        <v>0</v>
      </c>
      <c r="M7" s="195">
        <f>'SW NSS-B+C'!V9</f>
        <v>0</v>
      </c>
      <c r="N7" s="187">
        <f t="shared" si="0"/>
        <v>0</v>
      </c>
      <c r="O7" s="30"/>
    </row>
    <row r="8" spans="1:15" ht="27" customHeight="1">
      <c r="A8" s="31">
        <f>'Zápis stavba NSS-B+C'!A7</f>
        <v>4</v>
      </c>
      <c r="B8" s="32" t="str">
        <f>'Zápis stavba NSS-B+C'!B7</f>
        <v>Janoš</v>
      </c>
      <c r="C8" s="32" t="str">
        <f>'Zápis stavba NSS-B+C'!C7</f>
        <v>Milan</v>
      </c>
      <c r="D8" s="31" t="str">
        <f>'Zápis stavba NSS-B+C'!D7</f>
        <v>CZE 079-057</v>
      </c>
      <c r="E8" s="31" t="str">
        <f>'Zápis stavba NSS-B+C'!E7</f>
        <v>2,4 GHz</v>
      </c>
      <c r="F8" s="32" t="str">
        <f>'Zápis stavba NSS-B+C'!F7</f>
        <v>Gata</v>
      </c>
      <c r="G8" s="23" t="str">
        <f>'Zápis stavba NSS-B+C'!G7</f>
        <v>1:11</v>
      </c>
      <c r="H8" s="51">
        <f>'Zápis stavba NSS-B+C'!H7</f>
        <v>895</v>
      </c>
      <c r="I8" s="51">
        <f>'Zápis stavba NSS-B+C'!I7</f>
        <v>0.46200000000000002</v>
      </c>
      <c r="J8" s="80">
        <f>'Zápis stavba NSS-B+C'!J7</f>
        <v>10.4</v>
      </c>
      <c r="K8" s="195">
        <f>'SW NSS-B+C'!T10</f>
        <v>0</v>
      </c>
      <c r="L8" s="195">
        <f>'SW NSS-B+C'!U10</f>
        <v>0</v>
      </c>
      <c r="M8" s="195">
        <f>'SW NSS-B+C'!V10</f>
        <v>0</v>
      </c>
      <c r="N8" s="187">
        <f t="shared" si="0"/>
        <v>0</v>
      </c>
      <c r="O8" s="30"/>
    </row>
    <row r="9" spans="1:15" ht="27" customHeight="1">
      <c r="A9" s="31">
        <f>'Zápis stavba NSS-B+C'!A8</f>
        <v>5</v>
      </c>
      <c r="B9" s="32" t="str">
        <f>'Zápis stavba NSS-B+C'!B8</f>
        <v>Mikulka</v>
      </c>
      <c r="C9" s="32" t="str">
        <f>'Zápis stavba NSS-B+C'!C8</f>
        <v>Peter</v>
      </c>
      <c r="D9" s="31" t="str">
        <f>'Zápis stavba NSS-B+C'!D8</f>
        <v>CZE 517-16</v>
      </c>
      <c r="E9" s="31" t="str">
        <f>'Zápis stavba NSS-B+C'!E8</f>
        <v>2,4 GHz</v>
      </c>
      <c r="F9" s="32" t="str">
        <f>'Zápis stavba NSS-B+C'!F8</f>
        <v>Shamrock 5</v>
      </c>
      <c r="G9" s="23" t="str">
        <f>'Zápis stavba NSS-B+C'!G8</f>
        <v>1:29</v>
      </c>
      <c r="H9" s="51">
        <f>'Zápis stavba NSS-B+C'!H8</f>
        <v>950</v>
      </c>
      <c r="I9" s="51">
        <f>'Zápis stavba NSS-B+C'!I8</f>
        <v>0.72399999999999998</v>
      </c>
      <c r="J9" s="80">
        <f>'Zápis stavba NSS-B+C'!J8</f>
        <v>7</v>
      </c>
      <c r="K9" s="195">
        <f>'SW NSS-B+C'!T11</f>
        <v>0</v>
      </c>
      <c r="L9" s="195">
        <f>'SW NSS-B+C'!U11</f>
        <v>0</v>
      </c>
      <c r="M9" s="195">
        <f>'SW NSS-B+C'!V11</f>
        <v>0</v>
      </c>
      <c r="N9" s="187">
        <f t="shared" si="0"/>
        <v>0</v>
      </c>
      <c r="O9" s="30"/>
    </row>
    <row r="10" spans="1:15" ht="27" customHeight="1">
      <c r="A10" s="31">
        <f>'Zápis stavba NSS-B+C'!A9</f>
        <v>6</v>
      </c>
      <c r="B10" s="32" t="str">
        <f>'Zápis stavba NSS-B+C'!B9</f>
        <v>Slížek</v>
      </c>
      <c r="C10" s="32" t="str">
        <f>'Zápis stavba NSS-B+C'!C9</f>
        <v>Josef</v>
      </c>
      <c r="D10" s="31" t="str">
        <f>'Zápis stavba NSS-B+C'!D9</f>
        <v>CZE 28-8</v>
      </c>
      <c r="E10" s="31" t="str">
        <f>'Zápis stavba NSS-B+C'!E9</f>
        <v>2,4 GHz</v>
      </c>
      <c r="F10" s="32" t="str">
        <f>'Zápis stavba NSS-B+C'!F9</f>
        <v>Solway Maid</v>
      </c>
      <c r="G10" s="23" t="str">
        <f>'Zápis stavba NSS-B+C'!G9</f>
        <v>1:13</v>
      </c>
      <c r="H10" s="51">
        <f>'Zápis stavba NSS-B+C'!H9</f>
        <v>932</v>
      </c>
      <c r="I10" s="51">
        <f>'Zápis stavba NSS-B+C'!I9</f>
        <v>0.68800000000000006</v>
      </c>
      <c r="J10" s="80">
        <f>'Zápis stavba NSS-B+C'!J9</f>
        <v>9.17</v>
      </c>
      <c r="K10" s="195">
        <f>'SW NSS-B+C'!T12</f>
        <v>0</v>
      </c>
      <c r="L10" s="195">
        <f>'SW NSS-B+C'!U12</f>
        <v>0</v>
      </c>
      <c r="M10" s="195">
        <f>'SW NSS-B+C'!V12</f>
        <v>0</v>
      </c>
      <c r="N10" s="187">
        <f t="shared" si="0"/>
        <v>0</v>
      </c>
      <c r="O10" s="30"/>
    </row>
    <row r="11" spans="1:15" ht="27" customHeight="1">
      <c r="A11" s="31">
        <f>'Zápis stavba NSS-B+C'!A10</f>
        <v>7</v>
      </c>
      <c r="B11" s="32" t="str">
        <f>'Zápis stavba NSS-B+C'!B10</f>
        <v>Dvořák</v>
      </c>
      <c r="C11" s="32" t="str">
        <f>'Zápis stavba NSS-B+C'!C10</f>
        <v>Milan</v>
      </c>
      <c r="D11" s="31" t="str">
        <f>'Zápis stavba NSS-B+C'!D10</f>
        <v>CZE 535-11</v>
      </c>
      <c r="E11" s="31" t="str">
        <f>'Zápis stavba NSS-B+C'!E10</f>
        <v>51, 83, 90</v>
      </c>
      <c r="F11" s="32" t="str">
        <f>'Zápis stavba NSS-B+C'!F10</f>
        <v>Dorian Gray</v>
      </c>
      <c r="G11" s="23" t="str">
        <f>'Zápis stavba NSS-B+C'!G10</f>
        <v>1:15</v>
      </c>
      <c r="H11" s="51">
        <f>'Zápis stavba NSS-B+C'!H10</f>
        <v>910</v>
      </c>
      <c r="I11" s="51">
        <f>'Zápis stavba NSS-B+C'!I10</f>
        <v>1.2050000000000001</v>
      </c>
      <c r="J11" s="80">
        <f>'Zápis stavba NSS-B+C'!J10</f>
        <v>11.015000000000001</v>
      </c>
      <c r="K11" s="195">
        <f>'SW NSS-B+C'!T13</f>
        <v>0</v>
      </c>
      <c r="L11" s="195">
        <f>'SW NSS-B+C'!U13</f>
        <v>0</v>
      </c>
      <c r="M11" s="195">
        <f>'SW NSS-B+C'!V13</f>
        <v>0</v>
      </c>
      <c r="N11" s="187">
        <f t="shared" si="0"/>
        <v>0</v>
      </c>
      <c r="O11" s="30"/>
    </row>
    <row r="12" spans="1:15" ht="27" customHeight="1">
      <c r="A12" s="31">
        <f>'Zápis stavba NSS-B+C'!A11</f>
        <v>8</v>
      </c>
      <c r="B12" s="32" t="str">
        <f>'Zápis stavba NSS-B+C'!B11</f>
        <v>Houska</v>
      </c>
      <c r="C12" s="32" t="str">
        <f>'Zápis stavba NSS-B+C'!C11</f>
        <v>Martin</v>
      </c>
      <c r="D12" s="31" t="str">
        <f>'Zápis stavba NSS-B+C'!D11</f>
        <v>CZE 143-01</v>
      </c>
      <c r="E12" s="31" t="str">
        <f>'Zápis stavba NSS-B+C'!E11</f>
        <v>2,4 GHz</v>
      </c>
      <c r="F12" s="32" t="str">
        <f>'Zápis stavba NSS-B+C'!F11</f>
        <v>Fröja</v>
      </c>
      <c r="G12" s="23" t="str">
        <f>'Zápis stavba NSS-B+C'!G11</f>
        <v>1:16</v>
      </c>
      <c r="H12" s="51">
        <f>'Zápis stavba NSS-B+C'!H11</f>
        <v>930</v>
      </c>
      <c r="I12" s="51">
        <f>'Zápis stavba NSS-B+C'!I11</f>
        <v>0.54049999999999998</v>
      </c>
      <c r="J12" s="80">
        <f>'Zápis stavba NSS-B+C'!J11</f>
        <v>9.4</v>
      </c>
      <c r="K12" s="195">
        <f>'SW NSS-B+C'!T14</f>
        <v>0</v>
      </c>
      <c r="L12" s="195">
        <f>'SW NSS-B+C'!U14</f>
        <v>0</v>
      </c>
      <c r="M12" s="195">
        <f>'SW NSS-B+C'!V14</f>
        <v>0</v>
      </c>
      <c r="N12" s="187">
        <f t="shared" si="0"/>
        <v>0</v>
      </c>
      <c r="O12" s="30"/>
    </row>
    <row r="13" spans="1:15" ht="27" customHeight="1">
      <c r="A13" s="31">
        <f>'Zápis stavba NSS-B+C'!A12</f>
        <v>9</v>
      </c>
      <c r="B13" s="32" t="str">
        <f>'Zápis stavba NSS-B+C'!B12</f>
        <v>Kopecký</v>
      </c>
      <c r="C13" s="32" t="str">
        <f>'Zápis stavba NSS-B+C'!C12</f>
        <v>Zdeněk</v>
      </c>
      <c r="D13" s="31" t="str">
        <f>'Zápis stavba NSS-B+C'!D12</f>
        <v>CZE 101-001</v>
      </c>
      <c r="E13" s="31" t="str">
        <f>'Zápis stavba NSS-B+C'!E12</f>
        <v>2,4 GHz</v>
      </c>
      <c r="F13" s="32" t="str">
        <f>'Zápis stavba NSS-B+C'!F12</f>
        <v>Dorian Gray</v>
      </c>
      <c r="G13" s="23" t="str">
        <f>'Zápis stavba NSS-B+C'!G12</f>
        <v>1:15</v>
      </c>
      <c r="H13" s="51">
        <f>'Zápis stavba NSS-B+C'!H12</f>
        <v>890</v>
      </c>
      <c r="I13" s="51">
        <f>'Zápis stavba NSS-B+C'!I12</f>
        <v>0.98</v>
      </c>
      <c r="J13" s="80">
        <f>'Zápis stavba NSS-B+C'!J12</f>
        <v>13.35</v>
      </c>
      <c r="K13" s="195">
        <f>'SW NSS-B+C'!T15</f>
        <v>0</v>
      </c>
      <c r="L13" s="195">
        <f>'SW NSS-B+C'!U15</f>
        <v>0</v>
      </c>
      <c r="M13" s="195">
        <f>'SW NSS-B+C'!V15</f>
        <v>0</v>
      </c>
      <c r="N13" s="187">
        <f t="shared" si="0"/>
        <v>0</v>
      </c>
      <c r="O13" s="30"/>
    </row>
    <row r="14" spans="1:15" ht="27" customHeight="1">
      <c r="A14" s="31">
        <f>'Zápis stavba NSS-B+C'!A13</f>
        <v>10</v>
      </c>
      <c r="B14" s="32" t="str">
        <f>'Zápis stavba NSS-B+C'!B13</f>
        <v>Kreisel</v>
      </c>
      <c r="C14" s="32" t="str">
        <f>'Zápis stavba NSS-B+C'!C13</f>
        <v>Jiří</v>
      </c>
      <c r="D14" s="31" t="str">
        <f>'Zápis stavba NSS-B+C'!D13</f>
        <v>CZE 131-041</v>
      </c>
      <c r="E14" s="31">
        <f>'Zápis stavba NSS-B+C'!E13</f>
        <v>88</v>
      </c>
      <c r="F14" s="32" t="str">
        <f>'Zápis stavba NSS-B+C'!F13</f>
        <v>Colin Archer</v>
      </c>
      <c r="G14" s="23" t="str">
        <f>'Zápis stavba NSS-B+C'!G13</f>
        <v>1:15</v>
      </c>
      <c r="H14" s="51">
        <f>'Zápis stavba NSS-B+C'!H13</f>
        <v>830</v>
      </c>
      <c r="I14" s="51">
        <f>'Zápis stavba NSS-B+C'!I13</f>
        <v>0.54</v>
      </c>
      <c r="J14" s="80">
        <f>'Zápis stavba NSS-B+C'!J13</f>
        <v>11.2</v>
      </c>
      <c r="K14" s="195">
        <f>'SW NSS-B+C'!T16</f>
        <v>0</v>
      </c>
      <c r="L14" s="195">
        <f>'SW NSS-B+C'!U16</f>
        <v>0</v>
      </c>
      <c r="M14" s="195">
        <f>'SW NSS-B+C'!V16</f>
        <v>0</v>
      </c>
      <c r="N14" s="187">
        <f t="shared" si="0"/>
        <v>0</v>
      </c>
      <c r="O14" s="30"/>
    </row>
    <row r="15" spans="1:15" ht="27" customHeight="1">
      <c r="A15" s="31">
        <f>'Zápis stavba NSS-B+C'!A14</f>
        <v>11</v>
      </c>
      <c r="B15" s="32" t="str">
        <f>'Zápis stavba NSS-B+C'!B14</f>
        <v>Malhaus</v>
      </c>
      <c r="C15" s="32" t="str">
        <f>'Zápis stavba NSS-B+C'!C14</f>
        <v>Jiří</v>
      </c>
      <c r="D15" s="31" t="str">
        <f>'Zápis stavba NSS-B+C'!D14</f>
        <v>CZE 145-060</v>
      </c>
      <c r="E15" s="31" t="str">
        <f>'Zápis stavba NSS-B+C'!E14</f>
        <v>2,4 GHz</v>
      </c>
      <c r="F15" s="32" t="str">
        <f>'Zápis stavba NSS-B+C'!F14</f>
        <v>Benjamin W. Latham</v>
      </c>
      <c r="G15" s="23" t="str">
        <f>'Zápis stavba NSS-B+C'!G14</f>
        <v>1:20</v>
      </c>
      <c r="H15" s="51">
        <f>'Zápis stavba NSS-B+C'!H14</f>
        <v>1220</v>
      </c>
      <c r="I15" s="51">
        <f>'Zápis stavba NSS-B+C'!I14</f>
        <v>1.23</v>
      </c>
      <c r="J15" s="80">
        <f>'Zápis stavba NSS-B+C'!J14</f>
        <v>18.3</v>
      </c>
      <c r="K15" s="195">
        <f>'SW NSS-B+C'!T17</f>
        <v>0</v>
      </c>
      <c r="L15" s="195">
        <f>'SW NSS-B+C'!U17</f>
        <v>0</v>
      </c>
      <c r="M15" s="195">
        <f>'SW NSS-B+C'!V17</f>
        <v>0</v>
      </c>
      <c r="N15" s="187">
        <f t="shared" si="0"/>
        <v>0</v>
      </c>
      <c r="O15" s="30"/>
    </row>
    <row r="16" spans="1:15" ht="27" customHeight="1">
      <c r="A16" s="31">
        <f>'Zápis stavba NSS-B+C'!A15</f>
        <v>12</v>
      </c>
      <c r="B16" s="32" t="str">
        <f>'Zápis stavba NSS-B+C'!B15</f>
        <v>Medvěděv</v>
      </c>
      <c r="C16" s="32" t="str">
        <f>'Zápis stavba NSS-B+C'!C15</f>
        <v>Michail</v>
      </c>
      <c r="D16" s="31" t="str">
        <f>'Zápis stavba NSS-B+C'!D15</f>
        <v>CZE 131-022</v>
      </c>
      <c r="E16" s="31" t="str">
        <f>'Zápis stavba NSS-B+C'!E15</f>
        <v>2,4 GHz</v>
      </c>
      <c r="F16" s="32" t="str">
        <f>'Zápis stavba NSS-B+C'!F15</f>
        <v>Bluenose</v>
      </c>
      <c r="G16" s="23" t="str">
        <f>'Zápis stavba NSS-B+C'!G15</f>
        <v>1:27</v>
      </c>
      <c r="H16" s="51">
        <f>'Zápis stavba NSS-B+C'!H15</f>
        <v>1200</v>
      </c>
      <c r="I16" s="51">
        <f>'Zápis stavba NSS-B+C'!I15</f>
        <v>1.08</v>
      </c>
      <c r="J16" s="80">
        <f>'Zápis stavba NSS-B+C'!J15</f>
        <v>10</v>
      </c>
      <c r="K16" s="195">
        <f>'SW NSS-B+C'!T18</f>
        <v>0</v>
      </c>
      <c r="L16" s="195">
        <f>'SW NSS-B+C'!U18</f>
        <v>0</v>
      </c>
      <c r="M16" s="195">
        <f>'SW NSS-B+C'!V18</f>
        <v>0</v>
      </c>
      <c r="N16" s="187">
        <f t="shared" si="0"/>
        <v>0</v>
      </c>
      <c r="O16" s="30"/>
    </row>
    <row r="17" spans="1:15" ht="27" customHeight="1">
      <c r="A17" s="31">
        <f>'Zápis stavba NSS-B+C'!A16</f>
        <v>13</v>
      </c>
      <c r="B17" s="32" t="str">
        <f>'Zápis stavba NSS-B+C'!B16</f>
        <v>Neupauer</v>
      </c>
      <c r="C17" s="32" t="str">
        <f>'Zápis stavba NSS-B+C'!C16</f>
        <v>Ján</v>
      </c>
      <c r="D17" s="31" t="str">
        <f>'Zápis stavba NSS-B+C'!D16</f>
        <v>SVK 60-25</v>
      </c>
      <c r="E17" s="31" t="str">
        <f>'Zápis stavba NSS-B+C'!E16</f>
        <v>2,4 GHz</v>
      </c>
      <c r="F17" s="32" t="str">
        <f>'Zápis stavba NSS-B+C'!F16</f>
        <v>Smeralda</v>
      </c>
      <c r="G17" s="23" t="str">
        <f>'Zápis stavba NSS-B+C'!G16</f>
        <v>1:12</v>
      </c>
      <c r="H17" s="51">
        <f>'Zápis stavba NSS-B+C'!H16</f>
        <v>730</v>
      </c>
      <c r="I17" s="51">
        <f>'Zápis stavba NSS-B+C'!I16</f>
        <v>0.42799999999999999</v>
      </c>
      <c r="J17" s="80">
        <f>'Zápis stavba NSS-B+C'!J16</f>
        <v>4</v>
      </c>
      <c r="K17" s="195">
        <f>'SW NSS-B+C'!T19</f>
        <v>0</v>
      </c>
      <c r="L17" s="195">
        <f>'SW NSS-B+C'!U19</f>
        <v>0</v>
      </c>
      <c r="M17" s="195">
        <f>'SW NSS-B+C'!V19</f>
        <v>0</v>
      </c>
      <c r="N17" s="187">
        <f t="shared" si="0"/>
        <v>0</v>
      </c>
      <c r="O17" s="30"/>
    </row>
    <row r="18" spans="1:15" ht="27" customHeight="1">
      <c r="A18" s="31">
        <f>'Zápis stavba NSS-B+C'!A17</f>
        <v>14</v>
      </c>
      <c r="B18" s="32" t="str">
        <f>'Zápis stavba NSS-B+C'!B17</f>
        <v>Podhorný</v>
      </c>
      <c r="C18" s="32" t="str">
        <f>'Zápis stavba NSS-B+C'!C17</f>
        <v>Peter</v>
      </c>
      <c r="D18" s="31" t="str">
        <f>'Zápis stavba NSS-B+C'!D17</f>
        <v>SVK 156-8</v>
      </c>
      <c r="E18" s="31" t="str">
        <f>'Zápis stavba NSS-B+C'!E17</f>
        <v>2,4 GHz</v>
      </c>
      <c r="F18" s="32" t="str">
        <f>'Zápis stavba NSS-B+C'!F17</f>
        <v>Sea Bird</v>
      </c>
      <c r="G18" s="23" t="str">
        <f>'Zápis stavba NSS-B+C'!G17</f>
        <v>1:10</v>
      </c>
      <c r="H18" s="51">
        <f>'Zápis stavba NSS-B+C'!H17</f>
        <v>753</v>
      </c>
      <c r="I18" s="51">
        <f>'Zápis stavba NSS-B+C'!I17</f>
        <v>0.49299999999999999</v>
      </c>
      <c r="J18" s="80">
        <f>'Zápis stavba NSS-B+C'!J17</f>
        <v>8.6</v>
      </c>
      <c r="K18" s="195">
        <f>'SW NSS-B+C'!T20</f>
        <v>0</v>
      </c>
      <c r="L18" s="195">
        <f>'SW NSS-B+C'!U20</f>
        <v>0</v>
      </c>
      <c r="M18" s="195">
        <f>'SW NSS-B+C'!V20</f>
        <v>0</v>
      </c>
      <c r="N18" s="187">
        <f t="shared" si="0"/>
        <v>0</v>
      </c>
      <c r="O18" s="30"/>
    </row>
    <row r="19" spans="1:15" ht="27" customHeight="1">
      <c r="A19" s="31">
        <f>'Zápis stavba NSS-B+C'!A18</f>
        <v>15</v>
      </c>
      <c r="B19" s="32" t="str">
        <f>'Zápis stavba NSS-B+C'!B18</f>
        <v>Ábel</v>
      </c>
      <c r="C19" s="32" t="str">
        <f>'Zápis stavba NSS-B+C'!C18</f>
        <v>Štefan</v>
      </c>
      <c r="D19" s="31" t="str">
        <f>'Zápis stavba NSS-B+C'!D18</f>
        <v>SVK 60-10</v>
      </c>
      <c r="E19" s="31" t="str">
        <f>'Zápis stavba NSS-B+C'!E18</f>
        <v>2,4 GHz</v>
      </c>
      <c r="F19" s="32" t="str">
        <f>'Zápis stavba NSS-B+C'!F18</f>
        <v>Sultana</v>
      </c>
      <c r="G19" s="23" t="str">
        <f>'Zápis stavba NSS-B+C'!G18</f>
        <v>1:14</v>
      </c>
      <c r="H19" s="51">
        <f>'Zápis stavba NSS-B+C'!H18</f>
        <v>930</v>
      </c>
      <c r="I19" s="51">
        <f>'Zápis stavba NSS-B+C'!I18</f>
        <v>0.86799999999999999</v>
      </c>
      <c r="J19" s="80">
        <f>'Zápis stavba NSS-B+C'!J18</f>
        <v>17.3</v>
      </c>
      <c r="K19" s="195">
        <f>'SW NSS-B+C'!T21</f>
        <v>0</v>
      </c>
      <c r="L19" s="195">
        <f>'SW NSS-B+C'!U21</f>
        <v>0</v>
      </c>
      <c r="M19" s="195">
        <f>'SW NSS-B+C'!V21</f>
        <v>0</v>
      </c>
      <c r="N19" s="187">
        <f t="shared" si="0"/>
        <v>0</v>
      </c>
      <c r="O19" s="30"/>
    </row>
  </sheetData>
  <mergeCells count="12">
    <mergeCell ref="O3:O4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K3:M3"/>
    <mergeCell ref="N3:N4"/>
  </mergeCells>
  <pageMargins left="0.78740157480314965" right="0.78740157480314965" top="0.59055118110236227" bottom="0.70866141732283472" header="0.51181102362204722" footer="0.51181102362204722"/>
  <pageSetup paperSize="9" scale="71" fitToHeight="2" orientation="landscape" r:id="rId1"/>
  <headerFooter alignWithMargins="0">
    <oddFooter>&amp;L&amp;F/ &amp;A&amp;CStrana &amp;P</oddFooter>
  </headerFooter>
  <rowBreaks count="1" manualBreakCount="1">
    <brk id="1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view="pageBreakPreview" zoomScale="60" zoomScaleNormal="75" workbookViewId="0">
      <selection activeCell="U1" sqref="U1"/>
    </sheetView>
  </sheetViews>
  <sheetFormatPr defaultRowHeight="12.75"/>
  <cols>
    <col min="1" max="1" width="10.85546875" style="2" customWidth="1"/>
    <col min="2" max="2" width="19.7109375" style="2" customWidth="1"/>
    <col min="3" max="3" width="13.140625" style="2" bestFit="1" customWidth="1"/>
    <col min="4" max="4" width="21" style="92" customWidth="1"/>
    <col min="5" max="5" width="16.5703125" style="92" customWidth="1"/>
    <col min="6" max="6" width="23.5703125" style="92" customWidth="1"/>
    <col min="7" max="7" width="10.5703125" style="92" hidden="1" customWidth="1"/>
    <col min="8" max="8" width="10.5703125" style="85" hidden="1" customWidth="1"/>
    <col min="9" max="9" width="10.5703125" style="94" hidden="1" customWidth="1"/>
    <col min="10" max="10" width="10.5703125" style="97" hidden="1" customWidth="1"/>
    <col min="11" max="16" width="15.7109375" style="2" customWidth="1"/>
    <col min="17" max="20" width="15.7109375" style="2" hidden="1" customWidth="1"/>
    <col min="21" max="21" width="10.42578125" style="2" customWidth="1"/>
    <col min="22" max="22" width="16.28515625" style="2" customWidth="1"/>
    <col min="23" max="16384" width="9.140625" style="2"/>
  </cols>
  <sheetData>
    <row r="1" spans="1:22" ht="25.5" customHeight="1">
      <c r="A1" s="196" t="str">
        <f>Titul!B3</f>
        <v>1.  soutěž seriálu Mistrovství ČR s mezinárodní účastí sekce NS 2015</v>
      </c>
      <c r="F1" s="93"/>
      <c r="K1" s="196" t="str">
        <f>Titul!G2</f>
        <v>Lo - 57</v>
      </c>
      <c r="L1" s="1" t="str">
        <f>Titul!F6</f>
        <v>Yacht club Třeboň, rybník Svět</v>
      </c>
      <c r="U1" s="196" t="str">
        <f>'SW NSS-A'!K2</f>
        <v>NSS-A</v>
      </c>
    </row>
    <row r="2" spans="1:22" ht="25.5" customHeight="1" thickBot="1">
      <c r="A2" s="1"/>
      <c r="U2" s="1"/>
    </row>
    <row r="3" spans="1:22" ht="25.5" customHeight="1">
      <c r="A3" s="290" t="s">
        <v>28</v>
      </c>
      <c r="B3" s="283" t="s">
        <v>30</v>
      </c>
      <c r="C3" s="284"/>
      <c r="D3" s="293" t="s">
        <v>48</v>
      </c>
      <c r="E3" s="301" t="s">
        <v>49</v>
      </c>
      <c r="F3" s="293" t="s">
        <v>24</v>
      </c>
      <c r="G3" s="293" t="s">
        <v>8</v>
      </c>
      <c r="H3" s="295" t="s">
        <v>31</v>
      </c>
      <c r="I3" s="297" t="s">
        <v>32</v>
      </c>
      <c r="J3" s="299" t="s">
        <v>33</v>
      </c>
      <c r="K3" s="292" t="s">
        <v>34</v>
      </c>
      <c r="L3" s="292"/>
      <c r="M3" s="292"/>
      <c r="N3" s="292"/>
      <c r="O3" s="292"/>
      <c r="P3" s="292"/>
      <c r="Q3" s="292"/>
      <c r="R3" s="292"/>
      <c r="S3" s="292"/>
      <c r="T3" s="292"/>
      <c r="U3" s="281" t="s">
        <v>27</v>
      </c>
      <c r="V3" s="279" t="s">
        <v>21</v>
      </c>
    </row>
    <row r="4" spans="1:22" ht="27" customHeight="1" thickBot="1">
      <c r="A4" s="291"/>
      <c r="B4" s="285"/>
      <c r="C4" s="286"/>
      <c r="D4" s="294"/>
      <c r="E4" s="302"/>
      <c r="F4" s="294"/>
      <c r="G4" s="294"/>
      <c r="H4" s="296"/>
      <c r="I4" s="298"/>
      <c r="J4" s="300"/>
      <c r="K4" s="50" t="s">
        <v>12</v>
      </c>
      <c r="L4" s="50">
        <v>2</v>
      </c>
      <c r="M4" s="50">
        <v>3</v>
      </c>
      <c r="N4" s="50">
        <v>4</v>
      </c>
      <c r="O4" s="50">
        <v>5</v>
      </c>
      <c r="P4" s="50">
        <v>6</v>
      </c>
      <c r="Q4" s="50">
        <v>7</v>
      </c>
      <c r="R4" s="50">
        <v>8</v>
      </c>
      <c r="S4" s="50">
        <v>9</v>
      </c>
      <c r="T4" s="50">
        <v>10</v>
      </c>
      <c r="U4" s="282"/>
      <c r="V4" s="280"/>
    </row>
    <row r="5" spans="1:22" ht="27" customHeight="1" thickTop="1">
      <c r="A5" s="29">
        <f>'SW NSS-A'!A7</f>
        <v>1</v>
      </c>
      <c r="B5" s="29" t="str">
        <f>'SW NSS-A'!D7</f>
        <v>Bláha</v>
      </c>
      <c r="C5" s="29" t="str">
        <f>'SW NSS-A'!E7</f>
        <v>Vladimír</v>
      </c>
      <c r="D5" s="29" t="str">
        <f>'SW NSS-A'!G7</f>
        <v>CZE 131-047</v>
      </c>
      <c r="E5" s="29" t="str">
        <f>'SW NSS-A'!I7</f>
        <v>2,4 GHz</v>
      </c>
      <c r="F5" s="29" t="str">
        <f>'SW NSS-A'!K7</f>
        <v>Critter</v>
      </c>
      <c r="G5" s="98" t="str">
        <f>'Zápis stavba NSS-A'!G4</f>
        <v>1:10</v>
      </c>
      <c r="H5" s="96">
        <f>'Zápis stavba NSS-A'!H4</f>
        <v>1120</v>
      </c>
      <c r="I5" s="95">
        <f>'Zápis stavba NSS-A'!I4</f>
        <v>0.51500000000000001</v>
      </c>
      <c r="J5" s="80">
        <f>'Zápis stavba NSS-A'!J4</f>
        <v>8.8000000000000007</v>
      </c>
      <c r="K5" s="30"/>
      <c r="L5" s="30"/>
      <c r="M5" s="30"/>
      <c r="N5" s="30"/>
      <c r="O5" s="42"/>
      <c r="P5" s="42"/>
      <c r="Q5" s="42"/>
      <c r="R5" s="42"/>
      <c r="S5" s="42"/>
      <c r="T5" s="42"/>
      <c r="U5" s="49"/>
      <c r="V5" s="30"/>
    </row>
    <row r="6" spans="1:22" ht="27" customHeight="1">
      <c r="A6" s="29">
        <f>'SW NSS-A'!A8</f>
        <v>2</v>
      </c>
      <c r="B6" s="29" t="str">
        <f>'SW NSS-A'!D8</f>
        <v>Emler</v>
      </c>
      <c r="C6" s="29" t="str">
        <f>'SW NSS-A'!E8</f>
        <v>Vratislav</v>
      </c>
      <c r="D6" s="29" t="str">
        <f>'SW NSS-A'!G8</f>
        <v>CZE 131-026</v>
      </c>
      <c r="E6" s="29" t="str">
        <f>'SW NSS-A'!I8</f>
        <v>2,4 GHz</v>
      </c>
      <c r="F6" s="29" t="str">
        <f>'SW NSS-A'!K8</f>
        <v>Vamarie</v>
      </c>
      <c r="G6" s="23" t="str">
        <f>'Zápis stavba NSS-A'!G5</f>
        <v>1:16,5</v>
      </c>
      <c r="H6" s="96">
        <f>'Zápis stavba NSS-A'!H5</f>
        <v>1000</v>
      </c>
      <c r="I6" s="95">
        <f>'Zápis stavba NSS-A'!I5</f>
        <v>0.66800000000000004</v>
      </c>
      <c r="J6" s="80">
        <f>'Zápis stavba NSS-A'!J5</f>
        <v>14.7</v>
      </c>
      <c r="K6" s="30"/>
      <c r="L6" s="30"/>
      <c r="M6" s="30"/>
      <c r="N6" s="30"/>
      <c r="O6" s="42"/>
      <c r="P6" s="42"/>
      <c r="Q6" s="42"/>
      <c r="R6" s="42"/>
      <c r="S6" s="42"/>
      <c r="T6" s="42"/>
      <c r="U6" s="49"/>
      <c r="V6" s="30"/>
    </row>
    <row r="7" spans="1:22" ht="27" customHeight="1">
      <c r="A7" s="29">
        <f>'SW NSS-A'!A9</f>
        <v>3</v>
      </c>
      <c r="B7" s="29" t="str">
        <f>'SW NSS-A'!D9</f>
        <v>Jakeš</v>
      </c>
      <c r="C7" s="29" t="str">
        <f>'SW NSS-A'!E9</f>
        <v>Tomáš</v>
      </c>
      <c r="D7" s="29" t="str">
        <f>'SW NSS-A'!G9</f>
        <v>CZE 316-017</v>
      </c>
      <c r="E7" s="29" t="str">
        <f>'SW NSS-A'!I9</f>
        <v>2,4 GHz</v>
      </c>
      <c r="F7" s="29" t="str">
        <f>'SW NSS-A'!K9</f>
        <v>Amati</v>
      </c>
      <c r="G7" s="23" t="str">
        <f>'Zápis stavba NSS-A'!G6</f>
        <v>1:20</v>
      </c>
      <c r="H7" s="96">
        <f>'Zápis stavba NSS-A'!H6</f>
        <v>1035</v>
      </c>
      <c r="I7" s="95">
        <f>'Zápis stavba NSS-A'!I6</f>
        <v>0.59860000000000002</v>
      </c>
      <c r="J7" s="80">
        <f>'Zápis stavba NSS-A'!J6</f>
        <v>8.34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9"/>
      <c r="V7" s="30"/>
    </row>
    <row r="8" spans="1:22" ht="27" customHeight="1">
      <c r="A8" s="29">
        <f>'SW NSS-A'!A10</f>
        <v>4</v>
      </c>
      <c r="B8" s="29" t="str">
        <f>'SW NSS-A'!D10</f>
        <v>Janoš</v>
      </c>
      <c r="C8" s="29" t="str">
        <f>'SW NSS-A'!E10</f>
        <v>Milan</v>
      </c>
      <c r="D8" s="29" t="str">
        <f>'SW NSS-A'!G10</f>
        <v>CZE 079-057</v>
      </c>
      <c r="E8" s="29" t="str">
        <f>'SW NSS-A'!I10</f>
        <v>2,4 GHz</v>
      </c>
      <c r="F8" s="29" t="str">
        <f>'SW NSS-A'!K10</f>
        <v>Gata</v>
      </c>
      <c r="G8" s="23" t="str">
        <f>'Zápis stavba NSS-A'!G7</f>
        <v>1:11</v>
      </c>
      <c r="H8" s="96">
        <f>'Zápis stavba NSS-A'!H7</f>
        <v>895</v>
      </c>
      <c r="I8" s="95">
        <f>'Zápis stavba NSS-A'!I7</f>
        <v>0.46200000000000002</v>
      </c>
      <c r="J8" s="80">
        <f>'Zápis stavba NSS-A'!J7</f>
        <v>10.4</v>
      </c>
      <c r="K8" s="30"/>
      <c r="L8" s="30"/>
      <c r="M8" s="30"/>
      <c r="N8" s="30"/>
      <c r="O8" s="42"/>
      <c r="P8" s="42"/>
      <c r="Q8" s="42"/>
      <c r="R8" s="42"/>
      <c r="S8" s="42"/>
      <c r="T8" s="42"/>
      <c r="U8" s="49"/>
      <c r="V8" s="30"/>
    </row>
    <row r="9" spans="1:22" ht="27" customHeight="1">
      <c r="A9" s="29">
        <f>'SW NSS-A'!A11</f>
        <v>5</v>
      </c>
      <c r="B9" s="29" t="str">
        <f>'SW NSS-A'!D11</f>
        <v>Mikulka</v>
      </c>
      <c r="C9" s="29" t="str">
        <f>'SW NSS-A'!E11</f>
        <v>Peter</v>
      </c>
      <c r="D9" s="29" t="str">
        <f>'SW NSS-A'!G11</f>
        <v>CZE 517-16</v>
      </c>
      <c r="E9" s="29" t="str">
        <f>'SW NSS-A'!I11</f>
        <v>2,4 GHz</v>
      </c>
      <c r="F9" s="29" t="str">
        <f>'SW NSS-A'!K11</f>
        <v>Shamrock 5</v>
      </c>
      <c r="G9" s="23" t="str">
        <f>'Zápis stavba NSS-A'!G8</f>
        <v>1:29</v>
      </c>
      <c r="H9" s="96">
        <f>'Zápis stavba NSS-A'!H8</f>
        <v>950</v>
      </c>
      <c r="I9" s="95">
        <f>'Zápis stavba NSS-A'!I8</f>
        <v>0.72399999999999998</v>
      </c>
      <c r="J9" s="80">
        <f>'Zápis stavba NSS-A'!J8</f>
        <v>7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9"/>
      <c r="V9" s="30"/>
    </row>
    <row r="10" spans="1:22" ht="27" customHeight="1">
      <c r="A10" s="29">
        <f>'SW NSS-A'!A12</f>
        <v>6</v>
      </c>
      <c r="B10" s="29" t="str">
        <f>'SW NSS-A'!D12</f>
        <v>Slížek</v>
      </c>
      <c r="C10" s="29" t="str">
        <f>'SW NSS-A'!E12</f>
        <v>Josef</v>
      </c>
      <c r="D10" s="29" t="str">
        <f>'SW NSS-A'!G12</f>
        <v>CZE 28-8</v>
      </c>
      <c r="E10" s="29" t="str">
        <f>'SW NSS-A'!I12</f>
        <v>2,4 GHz</v>
      </c>
      <c r="F10" s="29" t="str">
        <f>'SW NSS-A'!K12</f>
        <v>Solway Maid</v>
      </c>
      <c r="G10" s="23" t="str">
        <f>'Zápis stavba NSS-A'!G9</f>
        <v>1:13</v>
      </c>
      <c r="H10" s="96">
        <f>'Zápis stavba NSS-A'!H9</f>
        <v>932</v>
      </c>
      <c r="I10" s="95">
        <f>'Zápis stavba NSS-A'!I9</f>
        <v>0.68800000000000006</v>
      </c>
      <c r="J10" s="80">
        <f>'Zápis stavba NSS-A'!J9</f>
        <v>9.17</v>
      </c>
      <c r="K10" s="30"/>
      <c r="L10" s="30"/>
      <c r="M10" s="30"/>
      <c r="N10" s="30"/>
      <c r="O10" s="42"/>
      <c r="P10" s="42"/>
      <c r="Q10" s="42"/>
      <c r="R10" s="42"/>
      <c r="S10" s="42"/>
      <c r="T10" s="42"/>
      <c r="U10" s="49"/>
      <c r="V10" s="30"/>
    </row>
    <row r="11" spans="1:22" ht="27" customHeight="1">
      <c r="A11" s="29">
        <f>'SW NSS-A'!A13</f>
        <v>7</v>
      </c>
      <c r="B11" s="29" t="str">
        <f>'SW NSS-A'!D13</f>
        <v>Dvořák</v>
      </c>
      <c r="C11" s="29" t="str">
        <f>'SW NSS-A'!E13</f>
        <v>Milan</v>
      </c>
      <c r="D11" s="29" t="str">
        <f>'SW NSS-A'!G13</f>
        <v>CZE 535-11</v>
      </c>
      <c r="E11" s="29" t="str">
        <f>'SW NSS-A'!I13</f>
        <v>51, 83, 90</v>
      </c>
      <c r="F11" s="29" t="str">
        <f>'SW NSS-A'!K13</f>
        <v>Dorian Gray</v>
      </c>
      <c r="G11" s="23"/>
      <c r="H11" s="96"/>
      <c r="I11" s="95"/>
      <c r="J11" s="80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9"/>
      <c r="V11" s="30"/>
    </row>
    <row r="12" spans="1:22" ht="27" customHeight="1">
      <c r="A12" s="29">
        <f>'SW NSS-A'!A14</f>
        <v>8</v>
      </c>
      <c r="B12" s="29" t="str">
        <f>'SW NSS-A'!D14</f>
        <v>Houska</v>
      </c>
      <c r="C12" s="29" t="str">
        <f>'SW NSS-A'!E14</f>
        <v>Martin</v>
      </c>
      <c r="D12" s="29" t="str">
        <f>'SW NSS-A'!G14</f>
        <v>CZE 143-01</v>
      </c>
      <c r="E12" s="29" t="str">
        <f>'SW NSS-A'!I14</f>
        <v>2,4 GHz</v>
      </c>
      <c r="F12" s="29" t="str">
        <f>'SW NSS-A'!K14</f>
        <v>Fröja</v>
      </c>
      <c r="G12" s="23"/>
      <c r="H12" s="96"/>
      <c r="I12" s="95"/>
      <c r="J12" s="80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9"/>
      <c r="V12" s="30"/>
    </row>
    <row r="13" spans="1:22" ht="27" customHeight="1">
      <c r="A13" s="29">
        <f>'SW NSS-A'!A15</f>
        <v>9</v>
      </c>
      <c r="B13" s="29" t="str">
        <f>'SW NSS-A'!D15</f>
        <v>Kopecký</v>
      </c>
      <c r="C13" s="29" t="str">
        <f>'SW NSS-A'!E15</f>
        <v>Zdeněk</v>
      </c>
      <c r="D13" s="29" t="str">
        <f>'SW NSS-A'!G15</f>
        <v>CZE 101-001</v>
      </c>
      <c r="E13" s="29" t="str">
        <f>'SW NSS-A'!I15</f>
        <v>2,4 GHz</v>
      </c>
      <c r="F13" s="29" t="str">
        <f>'SW NSS-A'!K15</f>
        <v>Dorian Gray</v>
      </c>
      <c r="G13" s="23"/>
      <c r="H13" s="96"/>
      <c r="I13" s="95"/>
      <c r="J13" s="80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9"/>
      <c r="V13" s="30"/>
    </row>
    <row r="14" spans="1:22" ht="27" customHeight="1">
      <c r="A14" s="29">
        <f>'SW NSS-A'!A16</f>
        <v>10</v>
      </c>
      <c r="B14" s="29" t="str">
        <f>'SW NSS-A'!D16</f>
        <v>Kreisel</v>
      </c>
      <c r="C14" s="29" t="str">
        <f>'SW NSS-A'!E16</f>
        <v>Jiří</v>
      </c>
      <c r="D14" s="29" t="str">
        <f>'SW NSS-A'!G16</f>
        <v>CZE 131-041</v>
      </c>
      <c r="E14" s="29">
        <f>'SW NSS-A'!I16</f>
        <v>88</v>
      </c>
      <c r="F14" s="29" t="str">
        <f>'SW NSS-A'!K16</f>
        <v>Colin Archer</v>
      </c>
      <c r="G14" s="23"/>
      <c r="H14" s="96"/>
      <c r="I14" s="95"/>
      <c r="J14" s="80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9"/>
      <c r="V14" s="30"/>
    </row>
    <row r="15" spans="1:22" ht="27" customHeight="1">
      <c r="A15" s="29">
        <f>'SW NSS-A'!A17</f>
        <v>11</v>
      </c>
      <c r="B15" s="29" t="str">
        <f>'SW NSS-A'!D17</f>
        <v>Malhaus</v>
      </c>
      <c r="C15" s="29" t="str">
        <f>'SW NSS-A'!E17</f>
        <v>Jiří</v>
      </c>
      <c r="D15" s="29" t="str">
        <f>'SW NSS-A'!G17</f>
        <v>CZE 145-060</v>
      </c>
      <c r="E15" s="29" t="str">
        <f>'SW NSS-A'!I17</f>
        <v>2,4 GHz</v>
      </c>
      <c r="F15" s="29" t="str">
        <f>'SW NSS-A'!K17</f>
        <v>Benjamin W. Latham</v>
      </c>
      <c r="G15" s="23"/>
      <c r="H15" s="96"/>
      <c r="I15" s="95"/>
      <c r="J15" s="80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9"/>
      <c r="V15" s="30"/>
    </row>
    <row r="16" spans="1:22" ht="27" customHeight="1">
      <c r="A16" s="29">
        <f>'SW NSS-A'!A18</f>
        <v>12</v>
      </c>
      <c r="B16" s="29" t="str">
        <f>'SW NSS-A'!D18</f>
        <v>Medvěděv</v>
      </c>
      <c r="C16" s="29" t="str">
        <f>'SW NSS-A'!E18</f>
        <v>Michail</v>
      </c>
      <c r="D16" s="29" t="str">
        <f>'SW NSS-A'!G18</f>
        <v>CZE 131-022</v>
      </c>
      <c r="E16" s="29" t="str">
        <f>'SW NSS-A'!I18</f>
        <v>2,4 GHz</v>
      </c>
      <c r="F16" s="29" t="str">
        <f>'SW NSS-A'!K18</f>
        <v>Bluenose</v>
      </c>
      <c r="G16" s="23"/>
      <c r="H16" s="96"/>
      <c r="I16" s="95"/>
      <c r="J16" s="80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9"/>
      <c r="V16" s="30"/>
    </row>
    <row r="17" spans="1:22" ht="27" customHeight="1">
      <c r="A17" s="29">
        <f>'SW NSS-A'!A19</f>
        <v>13</v>
      </c>
      <c r="B17" s="29" t="str">
        <f>'SW NSS-A'!D19</f>
        <v>Neupauer</v>
      </c>
      <c r="C17" s="29" t="str">
        <f>'SW NSS-A'!E19</f>
        <v>Ján</v>
      </c>
      <c r="D17" s="29" t="str">
        <f>'SW NSS-A'!G19</f>
        <v>SVK 60-25</v>
      </c>
      <c r="E17" s="29" t="str">
        <f>'SW NSS-A'!I19</f>
        <v>2,4 GHz</v>
      </c>
      <c r="F17" s="29" t="str">
        <f>'SW NSS-A'!K19</f>
        <v>Smeralda</v>
      </c>
      <c r="G17" s="23"/>
      <c r="H17" s="96"/>
      <c r="I17" s="95"/>
      <c r="J17" s="80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9"/>
      <c r="V17" s="30"/>
    </row>
    <row r="18" spans="1:22" ht="27" customHeight="1">
      <c r="A18" s="29">
        <f>'SW NSS-A'!A20</f>
        <v>14</v>
      </c>
      <c r="B18" s="29" t="str">
        <f>'SW NSS-A'!D20</f>
        <v>Podhorný</v>
      </c>
      <c r="C18" s="29" t="str">
        <f>'SW NSS-A'!E20</f>
        <v>Peter</v>
      </c>
      <c r="D18" s="29" t="str">
        <f>'SW NSS-A'!G20</f>
        <v>SVK 156-8</v>
      </c>
      <c r="E18" s="29" t="str">
        <f>'SW NSS-A'!I20</f>
        <v>2,4 GHz</v>
      </c>
      <c r="F18" s="29" t="str">
        <f>'SW NSS-A'!K20</f>
        <v>Sea Bird</v>
      </c>
      <c r="G18" s="23"/>
      <c r="H18" s="96"/>
      <c r="I18" s="95"/>
      <c r="J18" s="80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9"/>
      <c r="V18" s="30"/>
    </row>
    <row r="19" spans="1:22" ht="27" customHeight="1">
      <c r="A19" s="29">
        <f>'SW NSS-A'!A21</f>
        <v>15</v>
      </c>
      <c r="B19" s="29" t="str">
        <f>'SW NSS-A'!D21</f>
        <v>Ábel</v>
      </c>
      <c r="C19" s="29" t="str">
        <f>'SW NSS-A'!E21</f>
        <v>Štefan</v>
      </c>
      <c r="D19" s="29" t="str">
        <f>'SW NSS-A'!G21</f>
        <v>SVK 60-10</v>
      </c>
      <c r="E19" s="29" t="str">
        <f>'SW NSS-A'!I21</f>
        <v>2,4 GHz</v>
      </c>
      <c r="F19" s="29" t="str">
        <f>'SW NSS-A'!K21</f>
        <v>Sultana</v>
      </c>
      <c r="G19" s="23"/>
      <c r="H19" s="96"/>
      <c r="I19" s="95"/>
      <c r="J19" s="80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9"/>
      <c r="V19" s="30"/>
    </row>
  </sheetData>
  <mergeCells count="12">
    <mergeCell ref="G3:G4"/>
    <mergeCell ref="A3:A4"/>
    <mergeCell ref="D3:D4"/>
    <mergeCell ref="B3:C4"/>
    <mergeCell ref="V3:V4"/>
    <mergeCell ref="U3:U4"/>
    <mergeCell ref="H3:H4"/>
    <mergeCell ref="I3:I4"/>
    <mergeCell ref="J3:J4"/>
    <mergeCell ref="K3:T3"/>
    <mergeCell ref="E3:E4"/>
    <mergeCell ref="F3:F4"/>
  </mergeCells>
  <phoneticPr fontId="0" type="noConversion"/>
  <pageMargins left="0.7" right="0.7" top="0.75" bottom="0.75" header="0.3" footer="0.3"/>
  <pageSetup paperSize="9" scale="59" fitToHeight="0" orientation="landscape" horizontalDpi="300" verticalDpi="300" r:id="rId1"/>
  <headerFooter alignWithMargins="0">
    <oddFooter>&amp;L&amp;F/ &amp;A&amp;CStrana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17</vt:i4>
      </vt:variant>
    </vt:vector>
  </HeadingPairs>
  <TitlesOfParts>
    <vt:vector size="29" baseType="lpstr">
      <vt:lpstr>POKYNY</vt:lpstr>
      <vt:lpstr>Titul</vt:lpstr>
      <vt:lpstr>SW NSS-A</vt:lpstr>
      <vt:lpstr>SW NSS-B+C</vt:lpstr>
      <vt:lpstr>Zápis stavba NSS-A</vt:lpstr>
      <vt:lpstr>Zápis stavba NSS-B+C</vt:lpstr>
      <vt:lpstr>Stavba NSS-A</vt:lpstr>
      <vt:lpstr>Stavba NSS-B+C</vt:lpstr>
      <vt:lpstr>Jízda NSS-A</vt:lpstr>
      <vt:lpstr>Jízda NSS-B+C</vt:lpstr>
      <vt:lpstr>NSS-A</vt:lpstr>
      <vt:lpstr>NSS-B+C</vt:lpstr>
      <vt:lpstr>'Jízda NSS-A'!Názvy_tisku</vt:lpstr>
      <vt:lpstr>'Jízda NSS-B+C'!Názvy_tisku</vt:lpstr>
      <vt:lpstr>'NSS-A'!Názvy_tisku</vt:lpstr>
      <vt:lpstr>'NSS-B+C'!Názvy_tisku</vt:lpstr>
      <vt:lpstr>'Stavba NSS-A'!Názvy_tisku</vt:lpstr>
      <vt:lpstr>'Stavba NSS-B+C'!Názvy_tisku</vt:lpstr>
      <vt:lpstr>'Zápis stavba NSS-A'!Názvy_tisku</vt:lpstr>
      <vt:lpstr>'Zápis stavba NSS-B+C'!Názvy_tisku</vt:lpstr>
      <vt:lpstr>'Jízda NSS-A'!Oblast_tisku</vt:lpstr>
      <vt:lpstr>'Jízda NSS-B+C'!Oblast_tisku</vt:lpstr>
      <vt:lpstr>'Stavba NSS-A'!Oblast_tisku</vt:lpstr>
      <vt:lpstr>'Stavba NSS-B+C'!Oblast_tisku</vt:lpstr>
      <vt:lpstr>'SW NSS-A'!Oblast_tisku</vt:lpstr>
      <vt:lpstr>'SW NSS-B+C'!Oblast_tisku</vt:lpstr>
      <vt:lpstr>Titul!Oblast_tisku</vt:lpstr>
      <vt:lpstr>'Zápis stavba NSS-A'!Oblast_tisku</vt:lpstr>
      <vt:lpstr>'Zápis stavba NSS-B+C'!Oblast_tisku</vt:lpstr>
    </vt:vector>
  </TitlesOfParts>
  <Company>PRODECO,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Hanuška;Ladislav Douša</dc:creator>
  <cp:lastModifiedBy>Ladislav Douša</cp:lastModifiedBy>
  <cp:lastPrinted>2015-06-20T06:43:38Z</cp:lastPrinted>
  <dcterms:created xsi:type="dcterms:W3CDTF">2005-04-28T20:29:22Z</dcterms:created>
  <dcterms:modified xsi:type="dcterms:W3CDTF">2015-07-26T18:20:50Z</dcterms:modified>
</cp:coreProperties>
</file>